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_Gin\01_Gliders\04_EN-C\GTO3\"/>
    </mc:Choice>
  </mc:AlternateContent>
  <xr:revisionPtr revIDLastSave="0" documentId="13_ncr:1_{EBABC1CF-C5A1-4233-9BCF-0B98D0EA35B4}" xr6:coauthVersionLast="47" xr6:coauthVersionMax="47" xr10:uidLastSave="{00000000-0000-0000-0000-000000000000}"/>
  <bookViews>
    <workbookView xWindow="0" yWindow="866" windowWidth="27274" windowHeight="17048" xr2:uid="{00000000-000D-0000-FFFF-FFFF00000000}"/>
  </bookViews>
  <sheets>
    <sheet name="XS" sheetId="1" r:id="rId1"/>
    <sheet name="S" sheetId="8" r:id="rId2"/>
    <sheet name="M" sheetId="9" r:id="rId3"/>
    <sheet name="L" sheetId="10" r:id="rId4"/>
    <sheet name="XL" sheetId="11" r:id="rId5"/>
    <sheet name="Line plan" sheetId="6" r:id="rId6"/>
    <sheet name="Riser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4" i="11" l="1"/>
  <c r="AC64" i="11" s="1"/>
  <c r="M72" i="11"/>
  <c r="L72" i="11"/>
  <c r="O72" i="11" s="1"/>
  <c r="U31" i="11" s="1"/>
  <c r="U16" i="11" s="1"/>
  <c r="M71" i="11"/>
  <c r="L71" i="11"/>
  <c r="M70" i="11"/>
  <c r="O70" i="11" s="1"/>
  <c r="U29" i="11" s="1"/>
  <c r="U18" i="11" s="1"/>
  <c r="L70" i="11"/>
  <c r="M69" i="11"/>
  <c r="L69" i="11"/>
  <c r="M68" i="11"/>
  <c r="L68" i="11"/>
  <c r="T67" i="11"/>
  <c r="V67" i="11" s="1"/>
  <c r="O37" i="11" s="1"/>
  <c r="O10" i="11" s="1"/>
  <c r="S67" i="11"/>
  <c r="M67" i="11"/>
  <c r="L67" i="11"/>
  <c r="O67" i="11" s="1"/>
  <c r="U26" i="11" s="1"/>
  <c r="U21" i="11" s="1"/>
  <c r="E67" i="11"/>
  <c r="D67" i="11"/>
  <c r="T66" i="11"/>
  <c r="S66" i="11"/>
  <c r="V66" i="11" s="1"/>
  <c r="O36" i="11" s="1"/>
  <c r="M66" i="11"/>
  <c r="L66" i="11"/>
  <c r="O66" i="11" s="1"/>
  <c r="U25" i="11" s="1"/>
  <c r="U22" i="11" s="1"/>
  <c r="E66" i="11"/>
  <c r="G66" i="11" s="1"/>
  <c r="C36" i="11" s="1"/>
  <c r="E36" i="11" s="1"/>
  <c r="AD65" i="11"/>
  <c r="AA65" i="11"/>
  <c r="T65" i="11"/>
  <c r="S65" i="11"/>
  <c r="M65" i="11"/>
  <c r="L65" i="11"/>
  <c r="E65" i="11"/>
  <c r="D65" i="11"/>
  <c r="C65" i="11"/>
  <c r="AD64" i="11"/>
  <c r="T64" i="11"/>
  <c r="V64" i="11" s="1"/>
  <c r="O34" i="11" s="1"/>
  <c r="O13" i="11" s="1"/>
  <c r="E64" i="11"/>
  <c r="D64" i="11"/>
  <c r="AB63" i="11"/>
  <c r="AB64" i="11" s="1"/>
  <c r="AA63" i="11"/>
  <c r="T63" i="11"/>
  <c r="S63" i="11"/>
  <c r="E63" i="11"/>
  <c r="D63" i="11"/>
  <c r="C63" i="11"/>
  <c r="G63" i="11" s="1"/>
  <c r="C33" i="11" s="1"/>
  <c r="C14" i="11" s="1"/>
  <c r="AD62" i="11"/>
  <c r="V62" i="11"/>
  <c r="O32" i="11" s="1"/>
  <c r="Q32" i="11" s="1"/>
  <c r="G62" i="11"/>
  <c r="C32" i="11" s="1"/>
  <c r="E32" i="11" s="1"/>
  <c r="AD61" i="11"/>
  <c r="AA61" i="11"/>
  <c r="T61" i="11"/>
  <c r="S61" i="11"/>
  <c r="L61" i="11"/>
  <c r="K61" i="11"/>
  <c r="E61" i="11"/>
  <c r="D61" i="11"/>
  <c r="AD60" i="11"/>
  <c r="T60" i="11"/>
  <c r="V60" i="11" s="1"/>
  <c r="O30" i="11" s="1"/>
  <c r="O17" i="11" s="1"/>
  <c r="L60" i="11"/>
  <c r="K60" i="11"/>
  <c r="E60" i="11"/>
  <c r="G60" i="11" s="1"/>
  <c r="C30" i="11" s="1"/>
  <c r="C17" i="11" s="1"/>
  <c r="AB59" i="11"/>
  <c r="AB60" i="11" s="1"/>
  <c r="AA59" i="11"/>
  <c r="T59" i="11"/>
  <c r="S59" i="11"/>
  <c r="L59" i="11"/>
  <c r="K59" i="11"/>
  <c r="E59" i="11"/>
  <c r="D59" i="11"/>
  <c r="AD58" i="11"/>
  <c r="V58" i="11"/>
  <c r="O28" i="11" s="1"/>
  <c r="M58" i="11"/>
  <c r="M60" i="11" s="1"/>
  <c r="L58" i="11"/>
  <c r="K58" i="11"/>
  <c r="G58" i="11"/>
  <c r="C28" i="11" s="1"/>
  <c r="C19" i="11" s="1"/>
  <c r="AD57" i="11"/>
  <c r="AB57" i="11"/>
  <c r="AA57" i="11"/>
  <c r="T57" i="11"/>
  <c r="S57" i="11"/>
  <c r="V57" i="11" s="1"/>
  <c r="O27" i="11" s="1"/>
  <c r="O20" i="11" s="1"/>
  <c r="L57" i="11"/>
  <c r="K57" i="11"/>
  <c r="E57" i="11"/>
  <c r="D57" i="11"/>
  <c r="AD56" i="11"/>
  <c r="AB56" i="11"/>
  <c r="T56" i="11"/>
  <c r="V56" i="11" s="1"/>
  <c r="O26" i="11" s="1"/>
  <c r="O21" i="11" s="1"/>
  <c r="L56" i="11"/>
  <c r="K56" i="11"/>
  <c r="E56" i="11"/>
  <c r="G56" i="11" s="1"/>
  <c r="C26" i="11" s="1"/>
  <c r="C21" i="11" s="1"/>
  <c r="AD55" i="11"/>
  <c r="AC55" i="11"/>
  <c r="AB55" i="11"/>
  <c r="AA55" i="11"/>
  <c r="T55" i="11"/>
  <c r="S55" i="11"/>
  <c r="V55" i="11" s="1"/>
  <c r="O25" i="11" s="1"/>
  <c r="O22" i="11" s="1"/>
  <c r="L55" i="11"/>
  <c r="K55" i="11"/>
  <c r="E55" i="11"/>
  <c r="D55" i="11"/>
  <c r="V54" i="11"/>
  <c r="O24" i="11" s="1"/>
  <c r="O23" i="11" s="1"/>
  <c r="M54" i="11"/>
  <c r="M56" i="11" s="1"/>
  <c r="O56" i="11" s="1"/>
  <c r="I26" i="11" s="1"/>
  <c r="I21" i="11" s="1"/>
  <c r="L54" i="11"/>
  <c r="K54" i="11"/>
  <c r="G54" i="11"/>
  <c r="C24" i="11" s="1"/>
  <c r="C23" i="11" s="1"/>
  <c r="F47" i="11"/>
  <c r="N46" i="11"/>
  <c r="M46" i="11"/>
  <c r="F46" i="11"/>
  <c r="N45" i="11"/>
  <c r="M45" i="11"/>
  <c r="F45" i="11"/>
  <c r="E45" i="11"/>
  <c r="R37" i="11"/>
  <c r="Q37" i="11"/>
  <c r="F37" i="11"/>
  <c r="R36" i="11"/>
  <c r="Q36" i="11"/>
  <c r="F36" i="11"/>
  <c r="AD35" i="11"/>
  <c r="R35" i="11"/>
  <c r="F35" i="11"/>
  <c r="AD34" i="11"/>
  <c r="R34" i="11"/>
  <c r="F34" i="11"/>
  <c r="AD33" i="11"/>
  <c r="R33" i="11"/>
  <c r="F33" i="11"/>
  <c r="E33" i="11"/>
  <c r="AD32" i="11"/>
  <c r="R32" i="11"/>
  <c r="F32" i="11"/>
  <c r="AD31" i="11"/>
  <c r="X31" i="11"/>
  <c r="R31" i="11"/>
  <c r="L31" i="11"/>
  <c r="F31" i="11"/>
  <c r="AD30" i="11"/>
  <c r="X30" i="11"/>
  <c r="R30" i="11"/>
  <c r="L30" i="11"/>
  <c r="F30" i="11"/>
  <c r="E30" i="11"/>
  <c r="AD29" i="11"/>
  <c r="X29" i="11"/>
  <c r="R29" i="11"/>
  <c r="L29" i="11"/>
  <c r="F29" i="11"/>
  <c r="AD28" i="11"/>
  <c r="X28" i="11"/>
  <c r="R28" i="11"/>
  <c r="Q28" i="11"/>
  <c r="L28" i="11"/>
  <c r="F28" i="11"/>
  <c r="AD27" i="11"/>
  <c r="X27" i="11"/>
  <c r="R27" i="11"/>
  <c r="L27" i="11"/>
  <c r="F27" i="11"/>
  <c r="AD26" i="11"/>
  <c r="X26" i="11"/>
  <c r="R26" i="11"/>
  <c r="L26" i="11"/>
  <c r="K26" i="11"/>
  <c r="F26" i="11"/>
  <c r="AD25" i="11"/>
  <c r="X25" i="11"/>
  <c r="R25" i="11"/>
  <c r="L25" i="11"/>
  <c r="F25" i="11"/>
  <c r="AD24" i="11"/>
  <c r="X24" i="11"/>
  <c r="R24" i="11"/>
  <c r="Q24" i="11"/>
  <c r="L24" i="11"/>
  <c r="F24" i="11"/>
  <c r="AC23" i="11"/>
  <c r="W23" i="11"/>
  <c r="Q23" i="11"/>
  <c r="K23" i="11"/>
  <c r="E23" i="11"/>
  <c r="AC22" i="11"/>
  <c r="W22" i="11"/>
  <c r="Q22" i="11"/>
  <c r="K22" i="11"/>
  <c r="E22" i="11"/>
  <c r="AC21" i="11"/>
  <c r="W21" i="11"/>
  <c r="Q21" i="11"/>
  <c r="K21" i="11"/>
  <c r="E21" i="11"/>
  <c r="AC20" i="11"/>
  <c r="W20" i="11"/>
  <c r="Q20" i="11"/>
  <c r="K20" i="11"/>
  <c r="E20" i="11"/>
  <c r="AC19" i="11"/>
  <c r="W19" i="11"/>
  <c r="Q19" i="11"/>
  <c r="K19" i="11"/>
  <c r="E19" i="11"/>
  <c r="AC18" i="11"/>
  <c r="W18" i="11"/>
  <c r="Q18" i="11"/>
  <c r="K18" i="11"/>
  <c r="E18" i="11"/>
  <c r="AC17" i="11"/>
  <c r="W17" i="11"/>
  <c r="Q17" i="11"/>
  <c r="K17" i="11"/>
  <c r="E17" i="11"/>
  <c r="AC16" i="11"/>
  <c r="W16" i="11"/>
  <c r="Q16" i="11"/>
  <c r="K16" i="11"/>
  <c r="E16" i="11"/>
  <c r="AC15" i="11"/>
  <c r="Q15" i="11"/>
  <c r="E15" i="11"/>
  <c r="AC14" i="11"/>
  <c r="Q14" i="11"/>
  <c r="E14" i="11"/>
  <c r="AC13" i="11"/>
  <c r="Q13" i="11"/>
  <c r="E13" i="11"/>
  <c r="AC12" i="11"/>
  <c r="Q12" i="11"/>
  <c r="E12" i="11"/>
  <c r="Q11" i="11"/>
  <c r="E11" i="11"/>
  <c r="Q10" i="11"/>
  <c r="E10" i="11"/>
  <c r="AC54" i="10"/>
  <c r="AC56" i="10" s="1"/>
  <c r="M72" i="10"/>
  <c r="O72" i="10" s="1"/>
  <c r="U31" i="10" s="1"/>
  <c r="U16" i="10" s="1"/>
  <c r="L72" i="10"/>
  <c r="M71" i="10"/>
  <c r="L71" i="10"/>
  <c r="M70" i="10"/>
  <c r="L70" i="10"/>
  <c r="M69" i="10"/>
  <c r="L69" i="10"/>
  <c r="M68" i="10"/>
  <c r="L68" i="10"/>
  <c r="O68" i="10" s="1"/>
  <c r="U27" i="10" s="1"/>
  <c r="U20" i="10" s="1"/>
  <c r="T67" i="10"/>
  <c r="V67" i="10" s="1"/>
  <c r="O37" i="10" s="1"/>
  <c r="O10" i="10" s="1"/>
  <c r="S67" i="10"/>
  <c r="M67" i="10"/>
  <c r="L67" i="10"/>
  <c r="E67" i="10"/>
  <c r="D67" i="10"/>
  <c r="T66" i="10"/>
  <c r="V66" i="10" s="1"/>
  <c r="O36" i="10" s="1"/>
  <c r="S66" i="10"/>
  <c r="M66" i="10"/>
  <c r="O66" i="10" s="1"/>
  <c r="U25" i="10" s="1"/>
  <c r="U22" i="10" s="1"/>
  <c r="L66" i="10"/>
  <c r="E66" i="10"/>
  <c r="G66" i="10" s="1"/>
  <c r="C36" i="10" s="1"/>
  <c r="E36" i="10" s="1"/>
  <c r="AD65" i="10"/>
  <c r="AB65" i="10"/>
  <c r="AA65" i="10"/>
  <c r="T65" i="10"/>
  <c r="S65" i="10"/>
  <c r="M65" i="10"/>
  <c r="L65" i="10"/>
  <c r="E65" i="10"/>
  <c r="D65" i="10"/>
  <c r="C65" i="10"/>
  <c r="AD64" i="10"/>
  <c r="T64" i="10"/>
  <c r="V64" i="10" s="1"/>
  <c r="O34" i="10" s="1"/>
  <c r="O13" i="10" s="1"/>
  <c r="E64" i="10"/>
  <c r="D64" i="10"/>
  <c r="G64" i="10" s="1"/>
  <c r="C34" i="10" s="1"/>
  <c r="C13" i="10" s="1"/>
  <c r="AB63" i="10"/>
  <c r="AB64" i="10" s="1"/>
  <c r="AA63" i="10"/>
  <c r="T63" i="10"/>
  <c r="S63" i="10"/>
  <c r="V63" i="10" s="1"/>
  <c r="O33" i="10" s="1"/>
  <c r="O14" i="10" s="1"/>
  <c r="E63" i="10"/>
  <c r="D63" i="10"/>
  <c r="C63" i="10"/>
  <c r="AD62" i="10"/>
  <c r="V62" i="10"/>
  <c r="O32" i="10" s="1"/>
  <c r="Q32" i="10" s="1"/>
  <c r="G62" i="10"/>
  <c r="C32" i="10" s="1"/>
  <c r="E32" i="10" s="1"/>
  <c r="AD61" i="10"/>
  <c r="AB61" i="10"/>
  <c r="AA61" i="10"/>
  <c r="T61" i="10"/>
  <c r="S61" i="10"/>
  <c r="L61" i="10"/>
  <c r="K61" i="10"/>
  <c r="E61" i="10"/>
  <c r="D61" i="10"/>
  <c r="AD60" i="10"/>
  <c r="T60" i="10"/>
  <c r="V60" i="10" s="1"/>
  <c r="O30" i="10" s="1"/>
  <c r="O17" i="10" s="1"/>
  <c r="L60" i="10"/>
  <c r="K60" i="10"/>
  <c r="E60" i="10"/>
  <c r="G60" i="10" s="1"/>
  <c r="C30" i="10" s="1"/>
  <c r="C17" i="10" s="1"/>
  <c r="AC59" i="10"/>
  <c r="AB59" i="10"/>
  <c r="AB60" i="10" s="1"/>
  <c r="AA59" i="10"/>
  <c r="T59" i="10"/>
  <c r="V59" i="10" s="1"/>
  <c r="O29" i="10" s="1"/>
  <c r="O18" i="10" s="1"/>
  <c r="S59" i="10"/>
  <c r="L59" i="10"/>
  <c r="K59" i="10"/>
  <c r="E59" i="10"/>
  <c r="G59" i="10" s="1"/>
  <c r="C29" i="10" s="1"/>
  <c r="C18" i="10" s="1"/>
  <c r="D59" i="10"/>
  <c r="AD58" i="10"/>
  <c r="AC58" i="10"/>
  <c r="AF58" i="10" s="1"/>
  <c r="AA28" i="10" s="1"/>
  <c r="AA19" i="10" s="1"/>
  <c r="V58" i="10"/>
  <c r="O28" i="10" s="1"/>
  <c r="Q28" i="10" s="1"/>
  <c r="M58" i="10"/>
  <c r="M61" i="10" s="1"/>
  <c r="L58" i="10"/>
  <c r="K58" i="10"/>
  <c r="G58" i="10"/>
  <c r="C28" i="10" s="1"/>
  <c r="C19" i="10" s="1"/>
  <c r="AD57" i="10"/>
  <c r="AC57" i="10"/>
  <c r="AB57" i="10"/>
  <c r="AA57" i="10"/>
  <c r="T57" i="10"/>
  <c r="S57" i="10"/>
  <c r="V57" i="10" s="1"/>
  <c r="O27" i="10" s="1"/>
  <c r="O20" i="10" s="1"/>
  <c r="L57" i="10"/>
  <c r="K57" i="10"/>
  <c r="E57" i="10"/>
  <c r="D57" i="10"/>
  <c r="AD56" i="10"/>
  <c r="AB56" i="10"/>
  <c r="T56" i="10"/>
  <c r="V56" i="10" s="1"/>
  <c r="O26" i="10" s="1"/>
  <c r="O21" i="10" s="1"/>
  <c r="L56" i="10"/>
  <c r="K56" i="10"/>
  <c r="E56" i="10"/>
  <c r="G56" i="10" s="1"/>
  <c r="C26" i="10" s="1"/>
  <c r="C21" i="10" s="1"/>
  <c r="AD55" i="10"/>
  <c r="AC55" i="10"/>
  <c r="AB55" i="10"/>
  <c r="AA55" i="10"/>
  <c r="T55" i="10"/>
  <c r="S55" i="10"/>
  <c r="L55" i="10"/>
  <c r="K55" i="10"/>
  <c r="E55" i="10"/>
  <c r="D55" i="10"/>
  <c r="G55" i="10" s="1"/>
  <c r="C25" i="10" s="1"/>
  <c r="C22" i="10" s="1"/>
  <c r="AC64" i="10"/>
  <c r="V54" i="10"/>
  <c r="O24" i="10" s="1"/>
  <c r="O23" i="10" s="1"/>
  <c r="M54" i="10"/>
  <c r="M56" i="10" s="1"/>
  <c r="O56" i="10" s="1"/>
  <c r="I26" i="10" s="1"/>
  <c r="I21" i="10" s="1"/>
  <c r="L54" i="10"/>
  <c r="K54" i="10"/>
  <c r="G54" i="10"/>
  <c r="C24" i="10" s="1"/>
  <c r="C23" i="10" s="1"/>
  <c r="F47" i="10"/>
  <c r="N46" i="10"/>
  <c r="M46" i="10"/>
  <c r="F46" i="10"/>
  <c r="N45" i="10"/>
  <c r="M45" i="10"/>
  <c r="F45" i="10"/>
  <c r="E45" i="10"/>
  <c r="R37" i="10"/>
  <c r="F37" i="10"/>
  <c r="R36" i="10"/>
  <c r="Q36" i="10"/>
  <c r="F36" i="10"/>
  <c r="AD35" i="10"/>
  <c r="R35" i="10"/>
  <c r="F35" i="10"/>
  <c r="AD34" i="10"/>
  <c r="R34" i="10"/>
  <c r="F34" i="10"/>
  <c r="AD33" i="10"/>
  <c r="R33" i="10"/>
  <c r="F33" i="10"/>
  <c r="AD32" i="10"/>
  <c r="R32" i="10"/>
  <c r="F32" i="10"/>
  <c r="AD31" i="10"/>
  <c r="X31" i="10"/>
  <c r="R31" i="10"/>
  <c r="L31" i="10"/>
  <c r="F31" i="10"/>
  <c r="AD30" i="10"/>
  <c r="X30" i="10"/>
  <c r="R30" i="10"/>
  <c r="L30" i="10"/>
  <c r="F30" i="10"/>
  <c r="AD29" i="10"/>
  <c r="X29" i="10"/>
  <c r="R29" i="10"/>
  <c r="L29" i="10"/>
  <c r="F29" i="10"/>
  <c r="AD28" i="10"/>
  <c r="X28" i="10"/>
  <c r="R28" i="10"/>
  <c r="L28" i="10"/>
  <c r="F28" i="10"/>
  <c r="E28" i="10"/>
  <c r="AD27" i="10"/>
  <c r="X27" i="10"/>
  <c r="R27" i="10"/>
  <c r="L27" i="10"/>
  <c r="F27" i="10"/>
  <c r="AD26" i="10"/>
  <c r="X26" i="10"/>
  <c r="R26" i="10"/>
  <c r="Q26" i="10"/>
  <c r="L26" i="10"/>
  <c r="K26" i="10"/>
  <c r="F26" i="10"/>
  <c r="E26" i="10"/>
  <c r="AD25" i="10"/>
  <c r="X25" i="10"/>
  <c r="R25" i="10"/>
  <c r="L25" i="10"/>
  <c r="F25" i="10"/>
  <c r="AD24" i="10"/>
  <c r="X24" i="10"/>
  <c r="R24" i="10"/>
  <c r="L24" i="10"/>
  <c r="F24" i="10"/>
  <c r="E24" i="10"/>
  <c r="AC23" i="10"/>
  <c r="W23" i="10"/>
  <c r="Q23" i="10"/>
  <c r="K23" i="10"/>
  <c r="E23" i="10"/>
  <c r="AC22" i="10"/>
  <c r="W22" i="10"/>
  <c r="Q22" i="10"/>
  <c r="K22" i="10"/>
  <c r="E22" i="10"/>
  <c r="AC21" i="10"/>
  <c r="W21" i="10"/>
  <c r="Q21" i="10"/>
  <c r="K21" i="10"/>
  <c r="E21" i="10"/>
  <c r="AC20" i="10"/>
  <c r="W20" i="10"/>
  <c r="Q20" i="10"/>
  <c r="K20" i="10"/>
  <c r="E20" i="10"/>
  <c r="AC19" i="10"/>
  <c r="W19" i="10"/>
  <c r="Q19" i="10"/>
  <c r="K19" i="10"/>
  <c r="E19" i="10"/>
  <c r="AC18" i="10"/>
  <c r="W18" i="10"/>
  <c r="Q18" i="10"/>
  <c r="K18" i="10"/>
  <c r="E18" i="10"/>
  <c r="AC17" i="10"/>
  <c r="W17" i="10"/>
  <c r="Q17" i="10"/>
  <c r="K17" i="10"/>
  <c r="E17" i="10"/>
  <c r="AC16" i="10"/>
  <c r="W16" i="10"/>
  <c r="Q16" i="10"/>
  <c r="K16" i="10"/>
  <c r="E16" i="10"/>
  <c r="AC15" i="10"/>
  <c r="Q15" i="10"/>
  <c r="E15" i="10"/>
  <c r="AC14" i="10"/>
  <c r="Q14" i="10"/>
  <c r="E14" i="10"/>
  <c r="AC13" i="10"/>
  <c r="Q13" i="10"/>
  <c r="E13" i="10"/>
  <c r="AC12" i="10"/>
  <c r="Q12" i="10"/>
  <c r="E12" i="10"/>
  <c r="Q11" i="10"/>
  <c r="E11" i="10"/>
  <c r="Q10" i="10"/>
  <c r="E10" i="10"/>
  <c r="AC54" i="9"/>
  <c r="M72" i="9"/>
  <c r="L72" i="9"/>
  <c r="M71" i="9"/>
  <c r="L71" i="9"/>
  <c r="M70" i="9"/>
  <c r="O70" i="9" s="1"/>
  <c r="U29" i="9" s="1"/>
  <c r="U18" i="9" s="1"/>
  <c r="L70" i="9"/>
  <c r="M69" i="9"/>
  <c r="L69" i="9"/>
  <c r="O69" i="9" s="1"/>
  <c r="U28" i="9" s="1"/>
  <c r="U19" i="9" s="1"/>
  <c r="M68" i="9"/>
  <c r="L68" i="9"/>
  <c r="T67" i="9"/>
  <c r="S67" i="9"/>
  <c r="M67" i="9"/>
  <c r="L67" i="9"/>
  <c r="E67" i="9"/>
  <c r="D67" i="9"/>
  <c r="G67" i="9" s="1"/>
  <c r="C37" i="9" s="1"/>
  <c r="C10" i="9" s="1"/>
  <c r="T66" i="9"/>
  <c r="S66" i="9"/>
  <c r="M66" i="9"/>
  <c r="L66" i="9"/>
  <c r="E66" i="9"/>
  <c r="G66" i="9" s="1"/>
  <c r="C36" i="9" s="1"/>
  <c r="E36" i="9" s="1"/>
  <c r="AD65" i="9"/>
  <c r="AA65" i="9"/>
  <c r="T65" i="9"/>
  <c r="S65" i="9"/>
  <c r="M65" i="9"/>
  <c r="L65" i="9"/>
  <c r="E65" i="9"/>
  <c r="D65" i="9"/>
  <c r="C65" i="9"/>
  <c r="AD64" i="9"/>
  <c r="T64" i="9"/>
  <c r="V64" i="9" s="1"/>
  <c r="O34" i="9" s="1"/>
  <c r="O13" i="9" s="1"/>
  <c r="E64" i="9"/>
  <c r="D64" i="9"/>
  <c r="G64" i="9" s="1"/>
  <c r="C34" i="9" s="1"/>
  <c r="C13" i="9" s="1"/>
  <c r="AB63" i="9"/>
  <c r="AB64" i="9" s="1"/>
  <c r="AA63" i="9"/>
  <c r="T63" i="9"/>
  <c r="S63" i="9"/>
  <c r="E63" i="9"/>
  <c r="G63" i="9" s="1"/>
  <c r="C33" i="9" s="1"/>
  <c r="C14" i="9" s="1"/>
  <c r="D63" i="9"/>
  <c r="C63" i="9"/>
  <c r="AD62" i="9"/>
  <c r="V62" i="9"/>
  <c r="O32" i="9" s="1"/>
  <c r="Q32" i="9" s="1"/>
  <c r="G62" i="9"/>
  <c r="C32" i="9" s="1"/>
  <c r="AD61" i="9"/>
  <c r="AA61" i="9"/>
  <c r="T61" i="9"/>
  <c r="S61" i="9"/>
  <c r="V61" i="9" s="1"/>
  <c r="O31" i="9" s="1"/>
  <c r="O16" i="9" s="1"/>
  <c r="L61" i="9"/>
  <c r="K61" i="9"/>
  <c r="E61" i="9"/>
  <c r="D61" i="9"/>
  <c r="G61" i="9" s="1"/>
  <c r="C31" i="9" s="1"/>
  <c r="C16" i="9" s="1"/>
  <c r="AD60" i="9"/>
  <c r="T60" i="9"/>
  <c r="V60" i="9" s="1"/>
  <c r="O30" i="9" s="1"/>
  <c r="O17" i="9" s="1"/>
  <c r="L60" i="9"/>
  <c r="K60" i="9"/>
  <c r="E60" i="9"/>
  <c r="G60" i="9" s="1"/>
  <c r="C30" i="9" s="1"/>
  <c r="C17" i="9" s="1"/>
  <c r="AB59" i="9"/>
  <c r="AB60" i="9" s="1"/>
  <c r="AA59" i="9"/>
  <c r="T59" i="9"/>
  <c r="S59" i="9"/>
  <c r="V59" i="9" s="1"/>
  <c r="O29" i="9" s="1"/>
  <c r="O18" i="9" s="1"/>
  <c r="L59" i="9"/>
  <c r="K59" i="9"/>
  <c r="E59" i="9"/>
  <c r="D59" i="9"/>
  <c r="AD58" i="9"/>
  <c r="V58" i="9"/>
  <c r="O28" i="9" s="1"/>
  <c r="Q28" i="9" s="1"/>
  <c r="M58" i="9"/>
  <c r="M61" i="9" s="1"/>
  <c r="L58" i="9"/>
  <c r="K58" i="9"/>
  <c r="G58" i="9"/>
  <c r="C28" i="9" s="1"/>
  <c r="C19" i="9" s="1"/>
  <c r="AD57" i="9"/>
  <c r="AB57" i="9"/>
  <c r="AA57" i="9"/>
  <c r="T57" i="9"/>
  <c r="S57" i="9"/>
  <c r="L57" i="9"/>
  <c r="K57" i="9"/>
  <c r="E57" i="9"/>
  <c r="G57" i="9" s="1"/>
  <c r="C27" i="9" s="1"/>
  <c r="C20" i="9" s="1"/>
  <c r="D57" i="9"/>
  <c r="AD56" i="9"/>
  <c r="AB56" i="9"/>
  <c r="T56" i="9"/>
  <c r="V56" i="9" s="1"/>
  <c r="O26" i="9" s="1"/>
  <c r="O21" i="9" s="1"/>
  <c r="L56" i="9"/>
  <c r="K56" i="9"/>
  <c r="E56" i="9"/>
  <c r="G56" i="9" s="1"/>
  <c r="C26" i="9" s="1"/>
  <c r="AD55" i="9"/>
  <c r="AC55" i="9"/>
  <c r="AF55" i="9" s="1"/>
  <c r="AA25" i="9" s="1"/>
  <c r="AA22" i="9" s="1"/>
  <c r="AB55" i="9"/>
  <c r="AA55" i="9"/>
  <c r="T55" i="9"/>
  <c r="S55" i="9"/>
  <c r="L55" i="9"/>
  <c r="K55" i="9"/>
  <c r="E55" i="9"/>
  <c r="D55" i="9"/>
  <c r="G55" i="9" s="1"/>
  <c r="C25" i="9" s="1"/>
  <c r="C22" i="9" s="1"/>
  <c r="AC64" i="9"/>
  <c r="AF64" i="9" s="1"/>
  <c r="AA34" i="9" s="1"/>
  <c r="AA13" i="9" s="1"/>
  <c r="V54" i="9"/>
  <c r="O24" i="9" s="1"/>
  <c r="O23" i="9" s="1"/>
  <c r="M54" i="9"/>
  <c r="M56" i="9" s="1"/>
  <c r="O56" i="9" s="1"/>
  <c r="I26" i="9" s="1"/>
  <c r="I21" i="9" s="1"/>
  <c r="L54" i="9"/>
  <c r="K54" i="9"/>
  <c r="G54" i="9"/>
  <c r="C24" i="9" s="1"/>
  <c r="C23" i="9" s="1"/>
  <c r="F47" i="9"/>
  <c r="N46" i="9"/>
  <c r="M46" i="9"/>
  <c r="F46" i="9"/>
  <c r="E46" i="9"/>
  <c r="N45" i="9"/>
  <c r="M45" i="9"/>
  <c r="F45" i="9"/>
  <c r="E45" i="9"/>
  <c r="R37" i="9"/>
  <c r="F37" i="9"/>
  <c r="R36" i="9"/>
  <c r="F36" i="9"/>
  <c r="AD35" i="9"/>
  <c r="R35" i="9"/>
  <c r="F35" i="9"/>
  <c r="AD34" i="9"/>
  <c r="AC34" i="9"/>
  <c r="R34" i="9"/>
  <c r="F34" i="9"/>
  <c r="E34" i="9"/>
  <c r="AD33" i="9"/>
  <c r="R33" i="9"/>
  <c r="F33" i="9"/>
  <c r="AD32" i="9"/>
  <c r="R32" i="9"/>
  <c r="F32" i="9"/>
  <c r="E32" i="9"/>
  <c r="AD31" i="9"/>
  <c r="X31" i="9"/>
  <c r="R31" i="9"/>
  <c r="L31" i="9"/>
  <c r="F31" i="9"/>
  <c r="E31" i="9"/>
  <c r="AD30" i="9"/>
  <c r="X30" i="9"/>
  <c r="R30" i="9"/>
  <c r="Q30" i="9"/>
  <c r="L30" i="9"/>
  <c r="F30" i="9"/>
  <c r="AD29" i="9"/>
  <c r="X29" i="9"/>
  <c r="R29" i="9"/>
  <c r="L29" i="9"/>
  <c r="F29" i="9"/>
  <c r="AD28" i="9"/>
  <c r="X28" i="9"/>
  <c r="R28" i="9"/>
  <c r="L28" i="9"/>
  <c r="F28" i="9"/>
  <c r="AD27" i="9"/>
  <c r="X27" i="9"/>
  <c r="R27" i="9"/>
  <c r="L27" i="9"/>
  <c r="F27" i="9"/>
  <c r="AD26" i="9"/>
  <c r="X26" i="9"/>
  <c r="R26" i="9"/>
  <c r="L26" i="9"/>
  <c r="F26" i="9"/>
  <c r="E26" i="9"/>
  <c r="AD25" i="9"/>
  <c r="AC25" i="9"/>
  <c r="X25" i="9"/>
  <c r="R25" i="9"/>
  <c r="L25" i="9"/>
  <c r="F25" i="9"/>
  <c r="AD24" i="9"/>
  <c r="X24" i="9"/>
  <c r="R24" i="9"/>
  <c r="L24" i="9"/>
  <c r="F24" i="9"/>
  <c r="AC23" i="9"/>
  <c r="W23" i="9"/>
  <c r="Q23" i="9"/>
  <c r="K23" i="9"/>
  <c r="E23" i="9"/>
  <c r="AC22" i="9"/>
  <c r="W22" i="9"/>
  <c r="Q22" i="9"/>
  <c r="K22" i="9"/>
  <c r="E22" i="9"/>
  <c r="AC21" i="9"/>
  <c r="W21" i="9"/>
  <c r="Q21" i="9"/>
  <c r="K21" i="9"/>
  <c r="E21" i="9"/>
  <c r="AC20" i="9"/>
  <c r="W20" i="9"/>
  <c r="Q20" i="9"/>
  <c r="K20" i="9"/>
  <c r="E20" i="9"/>
  <c r="AC19" i="9"/>
  <c r="W19" i="9"/>
  <c r="Q19" i="9"/>
  <c r="K19" i="9"/>
  <c r="E19" i="9"/>
  <c r="AC18" i="9"/>
  <c r="W18" i="9"/>
  <c r="Q18" i="9"/>
  <c r="K18" i="9"/>
  <c r="E18" i="9"/>
  <c r="AC17" i="9"/>
  <c r="W17" i="9"/>
  <c r="Q17" i="9"/>
  <c r="K17" i="9"/>
  <c r="E17" i="9"/>
  <c r="AC16" i="9"/>
  <c r="W16" i="9"/>
  <c r="Q16" i="9"/>
  <c r="K16" i="9"/>
  <c r="E16" i="9"/>
  <c r="AC15" i="9"/>
  <c r="Q15" i="9"/>
  <c r="E15" i="9"/>
  <c r="AC14" i="9"/>
  <c r="Q14" i="9"/>
  <c r="E14" i="9"/>
  <c r="AC13" i="9"/>
  <c r="Q13" i="9"/>
  <c r="E13" i="9"/>
  <c r="AC12" i="9"/>
  <c r="Q12" i="9"/>
  <c r="E12" i="9"/>
  <c r="Q11" i="9"/>
  <c r="E11" i="9"/>
  <c r="Q10" i="9"/>
  <c r="E10" i="9"/>
  <c r="V59" i="11" l="1"/>
  <c r="O29" i="11" s="1"/>
  <c r="O18" i="11" s="1"/>
  <c r="W31" i="11"/>
  <c r="O68" i="11"/>
  <c r="U27" i="11" s="1"/>
  <c r="U20" i="11" s="1"/>
  <c r="Q27" i="11"/>
  <c r="Q26" i="11"/>
  <c r="Q25" i="11"/>
  <c r="W25" i="11"/>
  <c r="Q34" i="10"/>
  <c r="O67" i="10"/>
  <c r="U26" i="10" s="1"/>
  <c r="U21" i="10" s="1"/>
  <c r="O65" i="10"/>
  <c r="U24" i="10" s="1"/>
  <c r="Q27" i="10"/>
  <c r="W27" i="10"/>
  <c r="V63" i="9"/>
  <c r="O33" i="9" s="1"/>
  <c r="O14" i="9" s="1"/>
  <c r="O71" i="9"/>
  <c r="U30" i="9" s="1"/>
  <c r="O67" i="9"/>
  <c r="U26" i="9" s="1"/>
  <c r="U21" i="9" s="1"/>
  <c r="V55" i="9"/>
  <c r="O25" i="9" s="1"/>
  <c r="V57" i="9"/>
  <c r="O27" i="9" s="1"/>
  <c r="O66" i="9"/>
  <c r="U25" i="9" s="1"/>
  <c r="U22" i="9" s="1"/>
  <c r="K26" i="9"/>
  <c r="Q26" i="9"/>
  <c r="E34" i="10"/>
  <c r="W25" i="10"/>
  <c r="E30" i="9"/>
  <c r="Q30" i="11"/>
  <c r="Q29" i="11"/>
  <c r="E26" i="11"/>
  <c r="E24" i="11"/>
  <c r="Q34" i="11"/>
  <c r="E28" i="11"/>
  <c r="W29" i="11"/>
  <c r="W26" i="11"/>
  <c r="W27" i="11"/>
  <c r="W31" i="10"/>
  <c r="Q24" i="10"/>
  <c r="E29" i="10"/>
  <c r="Q37" i="10"/>
  <c r="E30" i="10"/>
  <c r="Q33" i="9"/>
  <c r="Q34" i="9"/>
  <c r="W26" i="9"/>
  <c r="E28" i="9"/>
  <c r="E24" i="9"/>
  <c r="E33" i="9"/>
  <c r="W25" i="9"/>
  <c r="Q29" i="9"/>
  <c r="E37" i="9"/>
  <c r="W28" i="9"/>
  <c r="E25" i="9"/>
  <c r="Q24" i="9"/>
  <c r="E27" i="9"/>
  <c r="W29" i="9"/>
  <c r="Q31" i="9"/>
  <c r="AC28" i="10"/>
  <c r="Q29" i="10"/>
  <c r="Q30" i="10"/>
  <c r="Q33" i="10"/>
  <c r="E25" i="10"/>
  <c r="W26" i="10"/>
  <c r="AF55" i="11"/>
  <c r="AA25" i="11" s="1"/>
  <c r="V63" i="11"/>
  <c r="O33" i="11" s="1"/>
  <c r="V65" i="11"/>
  <c r="O35" i="11" s="1"/>
  <c r="V61" i="11"/>
  <c r="O31" i="11" s="1"/>
  <c r="O69" i="11"/>
  <c r="U28" i="11" s="1"/>
  <c r="O71" i="11"/>
  <c r="U30" i="11" s="1"/>
  <c r="O65" i="11"/>
  <c r="U24" i="11" s="1"/>
  <c r="G64" i="11"/>
  <c r="C34" i="11" s="1"/>
  <c r="G67" i="11"/>
  <c r="C37" i="11" s="1"/>
  <c r="AG36" i="11" s="1"/>
  <c r="G61" i="11"/>
  <c r="C31" i="11" s="1"/>
  <c r="O58" i="11"/>
  <c r="I28" i="11" s="1"/>
  <c r="G55" i="11"/>
  <c r="C25" i="11" s="1"/>
  <c r="E25" i="11" s="1"/>
  <c r="O54" i="11"/>
  <c r="I24" i="11" s="1"/>
  <c r="M55" i="11"/>
  <c r="O55" i="11" s="1"/>
  <c r="I25" i="11" s="1"/>
  <c r="G65" i="11"/>
  <c r="C35" i="11" s="1"/>
  <c r="G59" i="11"/>
  <c r="C29" i="11" s="1"/>
  <c r="G57" i="11"/>
  <c r="C27" i="11" s="1"/>
  <c r="AI36" i="11"/>
  <c r="O11" i="11"/>
  <c r="AI10" i="11" s="1"/>
  <c r="O60" i="11"/>
  <c r="I30" i="11" s="1"/>
  <c r="O15" i="11"/>
  <c r="C15" i="11"/>
  <c r="C11" i="11"/>
  <c r="AF64" i="11"/>
  <c r="AA34" i="11" s="1"/>
  <c r="O19" i="11"/>
  <c r="E47" i="11"/>
  <c r="AC62" i="11"/>
  <c r="AF62" i="11" s="1"/>
  <c r="AA32" i="11" s="1"/>
  <c r="AF54" i="11"/>
  <c r="AA24" i="11" s="1"/>
  <c r="AC57" i="11"/>
  <c r="AF57" i="11" s="1"/>
  <c r="AA27" i="11" s="1"/>
  <c r="AC59" i="11"/>
  <c r="AF59" i="11" s="1"/>
  <c r="AA29" i="11" s="1"/>
  <c r="AC56" i="11"/>
  <c r="AF56" i="11" s="1"/>
  <c r="AA26" i="11" s="1"/>
  <c r="M57" i="11"/>
  <c r="O57" i="11" s="1"/>
  <c r="I27" i="11" s="1"/>
  <c r="AC58" i="11"/>
  <c r="AF58" i="11" s="1"/>
  <c r="AA28" i="11" s="1"/>
  <c r="M59" i="11"/>
  <c r="O59" i="11" s="1"/>
  <c r="I29" i="11" s="1"/>
  <c r="K29" i="11" s="1"/>
  <c r="AB61" i="11"/>
  <c r="AB65" i="11"/>
  <c r="E46" i="11"/>
  <c r="AC61" i="11"/>
  <c r="AF61" i="11" s="1"/>
  <c r="AA31" i="11" s="1"/>
  <c r="AC65" i="11"/>
  <c r="AF65" i="11" s="1"/>
  <c r="AA35" i="11" s="1"/>
  <c r="AC60" i="11"/>
  <c r="AF60" i="11" s="1"/>
  <c r="AA30" i="11" s="1"/>
  <c r="M61" i="11"/>
  <c r="O61" i="11" s="1"/>
  <c r="I31" i="11" s="1"/>
  <c r="AC63" i="11"/>
  <c r="AF63" i="11" s="1"/>
  <c r="AA33" i="11" s="1"/>
  <c r="AF55" i="10"/>
  <c r="AA25" i="10" s="1"/>
  <c r="AF54" i="10"/>
  <c r="AA24" i="10" s="1"/>
  <c r="AF59" i="10"/>
  <c r="AA29" i="10" s="1"/>
  <c r="AF56" i="10"/>
  <c r="AA26" i="10" s="1"/>
  <c r="AF57" i="10"/>
  <c r="AA27" i="10" s="1"/>
  <c r="V65" i="10"/>
  <c r="O35" i="10" s="1"/>
  <c r="V61" i="10"/>
  <c r="O31" i="10" s="1"/>
  <c r="O69" i="10"/>
  <c r="U28" i="10" s="1"/>
  <c r="V55" i="10"/>
  <c r="O25" i="10" s="1"/>
  <c r="O71" i="10"/>
  <c r="U30" i="10" s="1"/>
  <c r="O70" i="10"/>
  <c r="U29" i="10" s="1"/>
  <c r="G63" i="10"/>
  <c r="C33" i="10" s="1"/>
  <c r="G65" i="10"/>
  <c r="C35" i="10" s="1"/>
  <c r="G67" i="10"/>
  <c r="C37" i="10" s="1"/>
  <c r="AG36" i="10" s="1"/>
  <c r="G61" i="10"/>
  <c r="C31" i="10" s="1"/>
  <c r="O54" i="10"/>
  <c r="I24" i="10" s="1"/>
  <c r="M55" i="10"/>
  <c r="O55" i="10" s="1"/>
  <c r="I25" i="10" s="1"/>
  <c r="O61" i="10"/>
  <c r="I31" i="10" s="1"/>
  <c r="O58" i="10"/>
  <c r="I28" i="10" s="1"/>
  <c r="G57" i="10"/>
  <c r="C27" i="10" s="1"/>
  <c r="AI36" i="10"/>
  <c r="O11" i="10"/>
  <c r="AI10" i="10" s="1"/>
  <c r="C15" i="10"/>
  <c r="AF64" i="10"/>
  <c r="AA34" i="10" s="1"/>
  <c r="O59" i="10"/>
  <c r="I29" i="10" s="1"/>
  <c r="O15" i="10"/>
  <c r="C11" i="10"/>
  <c r="M60" i="10"/>
  <c r="O60" i="10" s="1"/>
  <c r="I30" i="10" s="1"/>
  <c r="O19" i="10"/>
  <c r="E47" i="10"/>
  <c r="AC62" i="10"/>
  <c r="AF62" i="10" s="1"/>
  <c r="AA32" i="10" s="1"/>
  <c r="M57" i="10"/>
  <c r="O57" i="10" s="1"/>
  <c r="I27" i="10" s="1"/>
  <c r="M59" i="10"/>
  <c r="E46" i="10"/>
  <c r="AC61" i="10"/>
  <c r="AF61" i="10" s="1"/>
  <c r="AA31" i="10" s="1"/>
  <c r="AC65" i="10"/>
  <c r="AF65" i="10" s="1"/>
  <c r="AA35" i="10" s="1"/>
  <c r="AC60" i="10"/>
  <c r="AF60" i="10" s="1"/>
  <c r="AA30" i="10" s="1"/>
  <c r="AC63" i="10"/>
  <c r="AF63" i="10" s="1"/>
  <c r="AA33" i="10" s="1"/>
  <c r="V65" i="9"/>
  <c r="O35" i="9" s="1"/>
  <c r="O72" i="9"/>
  <c r="U31" i="9" s="1"/>
  <c r="O68" i="9"/>
  <c r="U27" i="9" s="1"/>
  <c r="O65" i="9"/>
  <c r="U24" i="9" s="1"/>
  <c r="G65" i="9"/>
  <c r="C35" i="9" s="1"/>
  <c r="AG32" i="9" s="1"/>
  <c r="M55" i="9"/>
  <c r="V67" i="9"/>
  <c r="G59" i="9"/>
  <c r="C29" i="9" s="1"/>
  <c r="O54" i="9"/>
  <c r="I24" i="9" s="1"/>
  <c r="V66" i="9"/>
  <c r="O55" i="9"/>
  <c r="I25" i="9" s="1"/>
  <c r="O58" i="9"/>
  <c r="I28" i="9" s="1"/>
  <c r="C15" i="9"/>
  <c r="AG36" i="9"/>
  <c r="C11" i="9"/>
  <c r="AG10" i="9" s="1"/>
  <c r="O15" i="9"/>
  <c r="O61" i="9"/>
  <c r="I31" i="9" s="1"/>
  <c r="C21" i="9"/>
  <c r="O19" i="9"/>
  <c r="E47" i="9"/>
  <c r="AC62" i="9"/>
  <c r="AF62" i="9" s="1"/>
  <c r="AA32" i="9" s="1"/>
  <c r="M60" i="9"/>
  <c r="O60" i="9" s="1"/>
  <c r="I30" i="9" s="1"/>
  <c r="AF54" i="9"/>
  <c r="AA24" i="9" s="1"/>
  <c r="AC57" i="9"/>
  <c r="AF57" i="9" s="1"/>
  <c r="AA27" i="9" s="1"/>
  <c r="AC59" i="9"/>
  <c r="AF59" i="9" s="1"/>
  <c r="AA29" i="9" s="1"/>
  <c r="AC56" i="9"/>
  <c r="AF56" i="9" s="1"/>
  <c r="AA26" i="9" s="1"/>
  <c r="M57" i="9"/>
  <c r="O57" i="9" s="1"/>
  <c r="I27" i="9" s="1"/>
  <c r="AC58" i="9"/>
  <c r="AF58" i="9" s="1"/>
  <c r="AA28" i="9" s="1"/>
  <c r="M59" i="9"/>
  <c r="O59" i="9" s="1"/>
  <c r="I29" i="9" s="1"/>
  <c r="AB61" i="9"/>
  <c r="AB65" i="9"/>
  <c r="AC61" i="9"/>
  <c r="AF61" i="9" s="1"/>
  <c r="AA31" i="9" s="1"/>
  <c r="AC65" i="9"/>
  <c r="AF65" i="9" s="1"/>
  <c r="AA35" i="9" s="1"/>
  <c r="AC60" i="9"/>
  <c r="AF60" i="9" s="1"/>
  <c r="AA30" i="9" s="1"/>
  <c r="AC63" i="9"/>
  <c r="AF63" i="9" s="1"/>
  <c r="AA33" i="9" s="1"/>
  <c r="U23" i="10" l="1"/>
  <c r="W24" i="10"/>
  <c r="U17" i="9"/>
  <c r="W30" i="9"/>
  <c r="O22" i="9"/>
  <c r="Q25" i="9"/>
  <c r="O20" i="9"/>
  <c r="Q27" i="9"/>
  <c r="AI28" i="11"/>
  <c r="AA14" i="11"/>
  <c r="AC33" i="11"/>
  <c r="AA22" i="11"/>
  <c r="AC25" i="11"/>
  <c r="AA12" i="11"/>
  <c r="AC35" i="11"/>
  <c r="AA21" i="11"/>
  <c r="AC26" i="11"/>
  <c r="AA17" i="11"/>
  <c r="AC30" i="11"/>
  <c r="AA16" i="11"/>
  <c r="AC31" i="11"/>
  <c r="AA18" i="11"/>
  <c r="AC29" i="11"/>
  <c r="AA20" i="11"/>
  <c r="AC27" i="11"/>
  <c r="AA13" i="11"/>
  <c r="AC34" i="11"/>
  <c r="AA23" i="11"/>
  <c r="AC24" i="11"/>
  <c r="AA19" i="11"/>
  <c r="AC28" i="11"/>
  <c r="AA15" i="11"/>
  <c r="AC32" i="11"/>
  <c r="O14" i="11"/>
  <c r="Q33" i="11"/>
  <c r="AI32" i="11"/>
  <c r="O12" i="11"/>
  <c r="Q35" i="11"/>
  <c r="O16" i="11"/>
  <c r="Q31" i="11"/>
  <c r="U23" i="11"/>
  <c r="AI20" i="11" s="1"/>
  <c r="W24" i="11"/>
  <c r="U17" i="11"/>
  <c r="W30" i="11"/>
  <c r="U19" i="11"/>
  <c r="W28" i="11"/>
  <c r="I22" i="11"/>
  <c r="K25" i="11"/>
  <c r="I16" i="11"/>
  <c r="K31" i="11"/>
  <c r="I23" i="11"/>
  <c r="K24" i="11"/>
  <c r="I19" i="11"/>
  <c r="K28" i="11"/>
  <c r="I17" i="11"/>
  <c r="K30" i="11"/>
  <c r="I20" i="11"/>
  <c r="K27" i="11"/>
  <c r="C16" i="11"/>
  <c r="E31" i="11"/>
  <c r="C20" i="11"/>
  <c r="E27" i="11"/>
  <c r="C22" i="11"/>
  <c r="C13" i="11"/>
  <c r="E34" i="11"/>
  <c r="C18" i="11"/>
  <c r="E29" i="11"/>
  <c r="C10" i="11"/>
  <c r="AG10" i="11" s="1"/>
  <c r="AJ10" i="11" s="1"/>
  <c r="E37" i="11"/>
  <c r="C12" i="11"/>
  <c r="E35" i="11"/>
  <c r="I19" i="9"/>
  <c r="K28" i="9"/>
  <c r="O36" i="9"/>
  <c r="Q36" i="9" s="1"/>
  <c r="U16" i="9"/>
  <c r="W31" i="9"/>
  <c r="I23" i="9"/>
  <c r="K24" i="9"/>
  <c r="I20" i="9"/>
  <c r="K27" i="9"/>
  <c r="I22" i="9"/>
  <c r="K25" i="9"/>
  <c r="I16" i="9"/>
  <c r="K31" i="9"/>
  <c r="I18" i="9"/>
  <c r="K29" i="9"/>
  <c r="U20" i="9"/>
  <c r="W27" i="9"/>
  <c r="O12" i="9"/>
  <c r="AI12" i="9" s="1"/>
  <c r="Q35" i="9"/>
  <c r="C18" i="9"/>
  <c r="E29" i="9"/>
  <c r="I17" i="9"/>
  <c r="K30" i="9"/>
  <c r="O37" i="9"/>
  <c r="Q37" i="9" s="1"/>
  <c r="C12" i="9"/>
  <c r="AG12" i="9" s="1"/>
  <c r="E35" i="9"/>
  <c r="U23" i="9"/>
  <c r="W24" i="9"/>
  <c r="AA21" i="9"/>
  <c r="AC26" i="9"/>
  <c r="AA16" i="9"/>
  <c r="AC31" i="9"/>
  <c r="AA18" i="9"/>
  <c r="AC29" i="9"/>
  <c r="AA17" i="9"/>
  <c r="AC30" i="9"/>
  <c r="AA15" i="9"/>
  <c r="AC32" i="9"/>
  <c r="AA14" i="9"/>
  <c r="AC33" i="9"/>
  <c r="AA12" i="9"/>
  <c r="AC35" i="9"/>
  <c r="AA20" i="9"/>
  <c r="AC27" i="9"/>
  <c r="AA23" i="9"/>
  <c r="AC24" i="9"/>
  <c r="AA19" i="9"/>
  <c r="AC28" i="9"/>
  <c r="AA14" i="10"/>
  <c r="AC33" i="10"/>
  <c r="AA18" i="10"/>
  <c r="AC29" i="10"/>
  <c r="AA22" i="10"/>
  <c r="AC25" i="10"/>
  <c r="AA15" i="10"/>
  <c r="AC32" i="10"/>
  <c r="AA13" i="10"/>
  <c r="AC34" i="10"/>
  <c r="AA17" i="10"/>
  <c r="AC30" i="10"/>
  <c r="AA12" i="10"/>
  <c r="AC35" i="10"/>
  <c r="AA20" i="10"/>
  <c r="AC27" i="10"/>
  <c r="AA23" i="10"/>
  <c r="AC24" i="10"/>
  <c r="AA16" i="10"/>
  <c r="AC31" i="10"/>
  <c r="AA21" i="10"/>
  <c r="AC26" i="10"/>
  <c r="U17" i="10"/>
  <c r="W30" i="10"/>
  <c r="I22" i="10"/>
  <c r="K25" i="10"/>
  <c r="O22" i="10"/>
  <c r="AI20" i="10" s="1"/>
  <c r="Q25" i="10"/>
  <c r="C14" i="10"/>
  <c r="E33" i="10"/>
  <c r="I19" i="10"/>
  <c r="K28" i="10"/>
  <c r="I16" i="10"/>
  <c r="K31" i="10"/>
  <c r="I23" i="10"/>
  <c r="K24" i="10"/>
  <c r="U19" i="10"/>
  <c r="W28" i="10"/>
  <c r="O16" i="10"/>
  <c r="Q31" i="10"/>
  <c r="U18" i="10"/>
  <c r="W29" i="10"/>
  <c r="I18" i="10"/>
  <c r="K29" i="10"/>
  <c r="C16" i="10"/>
  <c r="E31" i="10"/>
  <c r="I17" i="10"/>
  <c r="K30" i="10"/>
  <c r="C10" i="10"/>
  <c r="E37" i="10"/>
  <c r="O12" i="10"/>
  <c r="AI12" i="10" s="1"/>
  <c r="Q35" i="10"/>
  <c r="C20" i="10"/>
  <c r="E27" i="10"/>
  <c r="I20" i="10"/>
  <c r="K27" i="10"/>
  <c r="AG10" i="10"/>
  <c r="AJ10" i="10" s="1"/>
  <c r="C12" i="10"/>
  <c r="E35" i="10"/>
  <c r="AI32" i="10"/>
  <c r="AI24" i="10"/>
  <c r="AI32" i="9"/>
  <c r="AJ32" i="9" s="1"/>
  <c r="AI24" i="11"/>
  <c r="AI24" i="9"/>
  <c r="AI16" i="9"/>
  <c r="AI28" i="9"/>
  <c r="AG32" i="10"/>
  <c r="AJ36" i="11"/>
  <c r="AG32" i="11"/>
  <c r="I18" i="11"/>
  <c r="AG28" i="11"/>
  <c r="AG24" i="11"/>
  <c r="AI28" i="10"/>
  <c r="AJ36" i="10"/>
  <c r="AG28" i="10"/>
  <c r="AG24" i="10"/>
  <c r="AG28" i="9"/>
  <c r="AG24" i="9"/>
  <c r="AI16" i="11" l="1"/>
  <c r="AG12" i="10"/>
  <c r="AJ12" i="10" s="1"/>
  <c r="O10" i="9"/>
  <c r="AJ28" i="11"/>
  <c r="AJ32" i="11"/>
  <c r="AG20" i="11"/>
  <c r="AJ20" i="11" s="1"/>
  <c r="AI12" i="11"/>
  <c r="AI16" i="10"/>
  <c r="AG12" i="11"/>
  <c r="AG16" i="11"/>
  <c r="AJ16" i="11" s="1"/>
  <c r="AG16" i="10"/>
  <c r="AG20" i="10"/>
  <c r="AJ20" i="10" s="1"/>
  <c r="O11" i="9"/>
  <c r="AG20" i="9"/>
  <c r="AG16" i="9"/>
  <c r="AJ16" i="9" s="1"/>
  <c r="AI20" i="9"/>
  <c r="AI36" i="9"/>
  <c r="AJ36" i="9" s="1"/>
  <c r="AJ12" i="9"/>
  <c r="AJ32" i="10"/>
  <c r="AJ24" i="10"/>
  <c r="AJ24" i="11"/>
  <c r="AJ24" i="9"/>
  <c r="AJ28" i="9"/>
  <c r="AJ28" i="10"/>
  <c r="AC54" i="8"/>
  <c r="AC60" i="8" s="1"/>
  <c r="M72" i="8"/>
  <c r="O72" i="8" s="1"/>
  <c r="U31" i="8" s="1"/>
  <c r="U16" i="8" s="1"/>
  <c r="W16" i="8" s="1"/>
  <c r="L72" i="8"/>
  <c r="M71" i="8"/>
  <c r="L71" i="8"/>
  <c r="M70" i="8"/>
  <c r="L70" i="8"/>
  <c r="O70" i="8" s="1"/>
  <c r="U29" i="8" s="1"/>
  <c r="U18" i="8" s="1"/>
  <c r="W18" i="8" s="1"/>
  <c r="M69" i="8"/>
  <c r="O69" i="8" s="1"/>
  <c r="U28" i="8" s="1"/>
  <c r="U19" i="8" s="1"/>
  <c r="W19" i="8" s="1"/>
  <c r="L69" i="8"/>
  <c r="M68" i="8"/>
  <c r="L68" i="8"/>
  <c r="O68" i="8" s="1"/>
  <c r="U27" i="8" s="1"/>
  <c r="U20" i="8" s="1"/>
  <c r="T67" i="8"/>
  <c r="S67" i="8"/>
  <c r="M67" i="8"/>
  <c r="L67" i="8"/>
  <c r="O67" i="8" s="1"/>
  <c r="U26" i="8" s="1"/>
  <c r="U21" i="8" s="1"/>
  <c r="W21" i="8" s="1"/>
  <c r="E67" i="8"/>
  <c r="D67" i="8"/>
  <c r="T66" i="8"/>
  <c r="S66" i="8"/>
  <c r="M66" i="8"/>
  <c r="L66" i="8"/>
  <c r="E66" i="8"/>
  <c r="G66" i="8" s="1"/>
  <c r="C36" i="8" s="1"/>
  <c r="E36" i="8" s="1"/>
  <c r="AD65" i="8"/>
  <c r="AA65" i="8"/>
  <c r="T65" i="8"/>
  <c r="S65" i="8"/>
  <c r="M65" i="8"/>
  <c r="L65" i="8"/>
  <c r="O65" i="8" s="1"/>
  <c r="U24" i="8" s="1"/>
  <c r="U23" i="8" s="1"/>
  <c r="E65" i="8"/>
  <c r="D65" i="8"/>
  <c r="C65" i="8"/>
  <c r="AD64" i="8"/>
  <c r="AC64" i="8"/>
  <c r="AF64" i="8" s="1"/>
  <c r="AA34" i="8" s="1"/>
  <c r="AA13" i="8" s="1"/>
  <c r="T64" i="8"/>
  <c r="V64" i="8" s="1"/>
  <c r="O34" i="8" s="1"/>
  <c r="O13" i="8" s="1"/>
  <c r="E64" i="8"/>
  <c r="D64" i="8"/>
  <c r="G64" i="8" s="1"/>
  <c r="C34" i="8" s="1"/>
  <c r="C13" i="8" s="1"/>
  <c r="AC63" i="8"/>
  <c r="AB63" i="8"/>
  <c r="AB64" i="8" s="1"/>
  <c r="AA63" i="8"/>
  <c r="T63" i="8"/>
  <c r="S63" i="8"/>
  <c r="E63" i="8"/>
  <c r="D63" i="8"/>
  <c r="G63" i="8" s="1"/>
  <c r="C33" i="8" s="1"/>
  <c r="C14" i="8" s="1"/>
  <c r="C63" i="8"/>
  <c r="AD62" i="8"/>
  <c r="V62" i="8"/>
  <c r="O32" i="8" s="1"/>
  <c r="Q32" i="8" s="1"/>
  <c r="G62" i="8"/>
  <c r="C32" i="8" s="1"/>
  <c r="C15" i="8" s="1"/>
  <c r="AD61" i="8"/>
  <c r="AA61" i="8"/>
  <c r="T61" i="8"/>
  <c r="S61" i="8"/>
  <c r="L61" i="8"/>
  <c r="K61" i="8"/>
  <c r="E61" i="8"/>
  <c r="D61" i="8"/>
  <c r="G61" i="8" s="1"/>
  <c r="C31" i="8" s="1"/>
  <c r="C16" i="8" s="1"/>
  <c r="AD60" i="8"/>
  <c r="T60" i="8"/>
  <c r="V60" i="8" s="1"/>
  <c r="O30" i="8" s="1"/>
  <c r="O17" i="8" s="1"/>
  <c r="L60" i="8"/>
  <c r="K60" i="8"/>
  <c r="E60" i="8"/>
  <c r="G60" i="8" s="1"/>
  <c r="C30" i="8" s="1"/>
  <c r="C17" i="8" s="1"/>
  <c r="AB59" i="8"/>
  <c r="AB60" i="8" s="1"/>
  <c r="AA59" i="8"/>
  <c r="T59" i="8"/>
  <c r="S59" i="8"/>
  <c r="V59" i="8" s="1"/>
  <c r="O29" i="8" s="1"/>
  <c r="Q29" i="8" s="1"/>
  <c r="L59" i="8"/>
  <c r="K59" i="8"/>
  <c r="E59" i="8"/>
  <c r="D59" i="8"/>
  <c r="G59" i="8" s="1"/>
  <c r="C29" i="8" s="1"/>
  <c r="C18" i="8" s="1"/>
  <c r="AD58" i="8"/>
  <c r="V58" i="8"/>
  <c r="O28" i="8" s="1"/>
  <c r="M58" i="8"/>
  <c r="M61" i="8" s="1"/>
  <c r="O61" i="8" s="1"/>
  <c r="I31" i="8" s="1"/>
  <c r="I16" i="8" s="1"/>
  <c r="L58" i="8"/>
  <c r="K58" i="8"/>
  <c r="G58" i="8"/>
  <c r="C28" i="8" s="1"/>
  <c r="C19" i="8" s="1"/>
  <c r="AD57" i="8"/>
  <c r="AB57" i="8"/>
  <c r="AA57" i="8"/>
  <c r="T57" i="8"/>
  <c r="S57" i="8"/>
  <c r="V57" i="8" s="1"/>
  <c r="O27" i="8" s="1"/>
  <c r="O20" i="8" s="1"/>
  <c r="L57" i="8"/>
  <c r="K57" i="8"/>
  <c r="E57" i="8"/>
  <c r="D57" i="8"/>
  <c r="AD56" i="8"/>
  <c r="AB56" i="8"/>
  <c r="T56" i="8"/>
  <c r="V56" i="8" s="1"/>
  <c r="O26" i="8" s="1"/>
  <c r="O21" i="8" s="1"/>
  <c r="L56" i="8"/>
  <c r="K56" i="8"/>
  <c r="E56" i="8"/>
  <c r="G56" i="8" s="1"/>
  <c r="C26" i="8" s="1"/>
  <c r="C21" i="8" s="1"/>
  <c r="AD55" i="8"/>
  <c r="AC55" i="8"/>
  <c r="AB55" i="8"/>
  <c r="AA55" i="8"/>
  <c r="T55" i="8"/>
  <c r="S55" i="8"/>
  <c r="V55" i="8" s="1"/>
  <c r="O25" i="8" s="1"/>
  <c r="O22" i="8" s="1"/>
  <c r="L55" i="8"/>
  <c r="K55" i="8"/>
  <c r="E55" i="8"/>
  <c r="D55" i="8"/>
  <c r="G55" i="8" s="1"/>
  <c r="C25" i="8" s="1"/>
  <c r="C22" i="8" s="1"/>
  <c r="AF54" i="8"/>
  <c r="AA24" i="8" s="1"/>
  <c r="AA23" i="8" s="1"/>
  <c r="AC65" i="8"/>
  <c r="V54" i="8"/>
  <c r="O24" i="8" s="1"/>
  <c r="M54" i="8"/>
  <c r="M57" i="8" s="1"/>
  <c r="L54" i="8"/>
  <c r="K54" i="8"/>
  <c r="G54" i="8"/>
  <c r="C24" i="8" s="1"/>
  <c r="C23" i="8" s="1"/>
  <c r="F47" i="8"/>
  <c r="N46" i="8"/>
  <c r="M46" i="8"/>
  <c r="F46" i="8"/>
  <c r="E46" i="8"/>
  <c r="N45" i="8"/>
  <c r="M45" i="8"/>
  <c r="F45" i="8"/>
  <c r="E45" i="8"/>
  <c r="R37" i="8"/>
  <c r="F37" i="8"/>
  <c r="R36" i="8"/>
  <c r="F36" i="8"/>
  <c r="AD35" i="8"/>
  <c r="R35" i="8"/>
  <c r="F35" i="8"/>
  <c r="AD34" i="8"/>
  <c r="R34" i="8"/>
  <c r="F34" i="8"/>
  <c r="AD33" i="8"/>
  <c r="R33" i="8"/>
  <c r="F33" i="8"/>
  <c r="AD32" i="8"/>
  <c r="R32" i="8"/>
  <c r="F32" i="8"/>
  <c r="AD31" i="8"/>
  <c r="R31" i="8"/>
  <c r="L31" i="8"/>
  <c r="F31" i="8"/>
  <c r="AD30" i="8"/>
  <c r="X30" i="8"/>
  <c r="R30" i="8"/>
  <c r="L30" i="8"/>
  <c r="F30" i="8"/>
  <c r="AD29" i="8"/>
  <c r="R29" i="8"/>
  <c r="L29" i="8"/>
  <c r="F29" i="8"/>
  <c r="AD28" i="8"/>
  <c r="R28" i="8"/>
  <c r="L28" i="8"/>
  <c r="F28" i="8"/>
  <c r="AD27" i="8"/>
  <c r="X27" i="8"/>
  <c r="R27" i="8"/>
  <c r="L27" i="8"/>
  <c r="F27" i="8"/>
  <c r="AD26" i="8"/>
  <c r="X26" i="8"/>
  <c r="R26" i="8"/>
  <c r="L26" i="8"/>
  <c r="F26" i="8"/>
  <c r="AD25" i="8"/>
  <c r="X25" i="8"/>
  <c r="R25" i="8"/>
  <c r="L25" i="8"/>
  <c r="F25" i="8"/>
  <c r="AD24" i="8"/>
  <c r="X24" i="8"/>
  <c r="R24" i="8"/>
  <c r="L24" i="8"/>
  <c r="F24" i="8"/>
  <c r="AC23" i="8"/>
  <c r="W23" i="8"/>
  <c r="Q23" i="8"/>
  <c r="K23" i="8"/>
  <c r="E23" i="8"/>
  <c r="AC22" i="8"/>
  <c r="Q22" i="8"/>
  <c r="K22" i="8"/>
  <c r="E22" i="8"/>
  <c r="AC21" i="8"/>
  <c r="Q21" i="8"/>
  <c r="K21" i="8"/>
  <c r="E21" i="8"/>
  <c r="AC20" i="8"/>
  <c r="W20" i="8"/>
  <c r="Q20" i="8"/>
  <c r="K20" i="8"/>
  <c r="E20" i="8"/>
  <c r="AC19" i="8"/>
  <c r="Q19" i="8"/>
  <c r="K19" i="8"/>
  <c r="E19" i="8"/>
  <c r="AC18" i="8"/>
  <c r="Q18" i="8"/>
  <c r="K18" i="8"/>
  <c r="E18" i="8"/>
  <c r="AC17" i="8"/>
  <c r="W17" i="8"/>
  <c r="Q17" i="8"/>
  <c r="K17" i="8"/>
  <c r="E17" i="8"/>
  <c r="AC16" i="8"/>
  <c r="Q16" i="8"/>
  <c r="K16" i="8"/>
  <c r="E16" i="8"/>
  <c r="AC15" i="8"/>
  <c r="Q15" i="8"/>
  <c r="E15" i="8"/>
  <c r="AC14" i="8"/>
  <c r="Q14" i="8"/>
  <c r="E14" i="8"/>
  <c r="AC13" i="8"/>
  <c r="Q13" i="8"/>
  <c r="E13" i="8"/>
  <c r="AC12" i="8"/>
  <c r="Q12" i="8"/>
  <c r="E12" i="8"/>
  <c r="Q11" i="8"/>
  <c r="E11" i="8"/>
  <c r="Q10" i="8"/>
  <c r="E10" i="8"/>
  <c r="V54" i="1"/>
  <c r="T67" i="1"/>
  <c r="T66" i="1"/>
  <c r="AJ12" i="11" l="1"/>
  <c r="AJ16" i="10"/>
  <c r="AI10" i="9"/>
  <c r="AJ10" i="9" s="1"/>
  <c r="O71" i="8"/>
  <c r="U30" i="8" s="1"/>
  <c r="U17" i="8" s="1"/>
  <c r="V61" i="8"/>
  <c r="O31" i="8" s="1"/>
  <c r="O16" i="8" s="1"/>
  <c r="O66" i="8"/>
  <c r="U25" i="8" s="1"/>
  <c r="U22" i="8" s="1"/>
  <c r="W22" i="8" s="1"/>
  <c r="W27" i="8"/>
  <c r="AJ20" i="9"/>
  <c r="E29" i="8"/>
  <c r="Q31" i="8"/>
  <c r="AC24" i="8"/>
  <c r="AC34" i="8"/>
  <c r="Q30" i="8"/>
  <c r="E24" i="8"/>
  <c r="E26" i="8"/>
  <c r="Q34" i="8"/>
  <c r="W24" i="8"/>
  <c r="E30" i="8"/>
  <c r="E34" i="8"/>
  <c r="O23" i="8"/>
  <c r="Q24" i="8"/>
  <c r="O19" i="8"/>
  <c r="Q28" i="8"/>
  <c r="Q25" i="8"/>
  <c r="Q26" i="8"/>
  <c r="E28" i="8"/>
  <c r="E33" i="8"/>
  <c r="Q27" i="8"/>
  <c r="E25" i="8"/>
  <c r="E31" i="8"/>
  <c r="E32" i="8"/>
  <c r="K31" i="8"/>
  <c r="X28" i="8"/>
  <c r="W29" i="8"/>
  <c r="W26" i="8"/>
  <c r="X29" i="8"/>
  <c r="X31" i="8"/>
  <c r="W25" i="8"/>
  <c r="W28" i="8"/>
  <c r="W30" i="8"/>
  <c r="W31" i="8"/>
  <c r="AF63" i="8"/>
  <c r="AA33" i="8" s="1"/>
  <c r="AF60" i="8"/>
  <c r="AA30" i="8" s="1"/>
  <c r="AF55" i="8"/>
  <c r="AA25" i="8" s="1"/>
  <c r="V63" i="8"/>
  <c r="O33" i="8" s="1"/>
  <c r="V65" i="8"/>
  <c r="O35" i="8" s="1"/>
  <c r="V67" i="8"/>
  <c r="O37" i="8" s="1"/>
  <c r="G65" i="8"/>
  <c r="C35" i="8" s="1"/>
  <c r="G67" i="8"/>
  <c r="C37" i="8" s="1"/>
  <c r="G57" i="8"/>
  <c r="C27" i="8" s="1"/>
  <c r="O54" i="8"/>
  <c r="I24" i="8" s="1"/>
  <c r="M55" i="8"/>
  <c r="O55" i="8" s="1"/>
  <c r="I25" i="8" s="1"/>
  <c r="O58" i="8"/>
  <c r="I28" i="8" s="1"/>
  <c r="V66" i="8"/>
  <c r="O36" i="8" s="1"/>
  <c r="C11" i="8"/>
  <c r="AI28" i="8"/>
  <c r="O18" i="8"/>
  <c r="O15" i="8"/>
  <c r="O57" i="8"/>
  <c r="I27" i="8" s="1"/>
  <c r="O59" i="8"/>
  <c r="I29" i="8" s="1"/>
  <c r="O60" i="8"/>
  <c r="I30" i="8" s="1"/>
  <c r="M56" i="8"/>
  <c r="O56" i="8" s="1"/>
  <c r="I26" i="8" s="1"/>
  <c r="M60" i="8"/>
  <c r="E47" i="8"/>
  <c r="AC62" i="8"/>
  <c r="AF62" i="8" s="1"/>
  <c r="AA32" i="8" s="1"/>
  <c r="AI24" i="8"/>
  <c r="AC57" i="8"/>
  <c r="AF57" i="8" s="1"/>
  <c r="AA27" i="8" s="1"/>
  <c r="AC59" i="8"/>
  <c r="AF59" i="8" s="1"/>
  <c r="AA29" i="8" s="1"/>
  <c r="AC56" i="8"/>
  <c r="AF56" i="8" s="1"/>
  <c r="AA26" i="8" s="1"/>
  <c r="AC58" i="8"/>
  <c r="AF58" i="8" s="1"/>
  <c r="AA28" i="8" s="1"/>
  <c r="M59" i="8"/>
  <c r="AB61" i="8"/>
  <c r="AB65" i="8"/>
  <c r="AF65" i="8" s="1"/>
  <c r="AA35" i="8" s="1"/>
  <c r="AC61" i="8"/>
  <c r="AI20" i="8" l="1"/>
  <c r="AA15" i="8"/>
  <c r="AC32" i="8"/>
  <c r="AA14" i="8"/>
  <c r="AC33" i="8"/>
  <c r="AA19" i="8"/>
  <c r="AC28" i="8"/>
  <c r="AA21" i="8"/>
  <c r="AC26" i="8"/>
  <c r="AA12" i="8"/>
  <c r="AC35" i="8"/>
  <c r="AA18" i="8"/>
  <c r="AC29" i="8"/>
  <c r="AA22" i="8"/>
  <c r="AC25" i="8"/>
  <c r="AA20" i="8"/>
  <c r="AC27" i="8"/>
  <c r="AA17" i="8"/>
  <c r="AC30" i="8"/>
  <c r="AI16" i="8"/>
  <c r="C12" i="8"/>
  <c r="AG12" i="8" s="1"/>
  <c r="E35" i="8"/>
  <c r="O10" i="8"/>
  <c r="Q37" i="8"/>
  <c r="I21" i="8"/>
  <c r="K26" i="8"/>
  <c r="I17" i="8"/>
  <c r="K30" i="8"/>
  <c r="O11" i="8"/>
  <c r="Q36" i="8"/>
  <c r="C20" i="8"/>
  <c r="E27" i="8"/>
  <c r="I18" i="8"/>
  <c r="K29" i="8"/>
  <c r="O12" i="8"/>
  <c r="Q35" i="8"/>
  <c r="I20" i="8"/>
  <c r="K27" i="8"/>
  <c r="I22" i="8"/>
  <c r="K25" i="8"/>
  <c r="O14" i="8"/>
  <c r="Q33" i="8"/>
  <c r="C10" i="8"/>
  <c r="AG10" i="8" s="1"/>
  <c r="E37" i="8"/>
  <c r="I19" i="8"/>
  <c r="K28" i="8"/>
  <c r="AI32" i="8"/>
  <c r="I23" i="8"/>
  <c r="K24" i="8"/>
  <c r="AG32" i="8"/>
  <c r="AF61" i="8"/>
  <c r="AA31" i="8" s="1"/>
  <c r="AI36" i="8"/>
  <c r="AG36" i="8"/>
  <c r="AG24" i="8"/>
  <c r="AJ24" i="8" s="1"/>
  <c r="AG28" i="8"/>
  <c r="AJ28" i="8" s="1"/>
  <c r="AG20" i="8"/>
  <c r="AJ20" i="8" s="1"/>
  <c r="AI12" i="8" l="1"/>
  <c r="AJ12" i="8" s="1"/>
  <c r="AG16" i="8"/>
  <c r="AJ16" i="8" s="1"/>
  <c r="AJ32" i="8"/>
  <c r="AA16" i="8"/>
  <c r="AC31" i="8"/>
  <c r="AI10" i="8"/>
  <c r="AJ10" i="8" s="1"/>
  <c r="AJ36" i="8"/>
  <c r="S67" i="1" l="1"/>
  <c r="V67" i="1" s="1"/>
  <c r="S66" i="1"/>
  <c r="V66" i="1" s="1"/>
  <c r="V62" i="1"/>
  <c r="V58" i="1"/>
  <c r="AC54" i="1" l="1"/>
  <c r="E67" i="1"/>
  <c r="E66" i="1"/>
  <c r="D67" i="1"/>
  <c r="D65" i="1"/>
  <c r="D64" i="1"/>
  <c r="D63" i="1"/>
  <c r="C65" i="1" l="1"/>
  <c r="C63" i="1"/>
  <c r="M46" i="1" l="1"/>
  <c r="N46" i="1"/>
  <c r="N45" i="1"/>
  <c r="M45" i="1"/>
  <c r="L72" i="1" l="1"/>
  <c r="L71" i="1"/>
  <c r="L70" i="1"/>
  <c r="L69" i="1"/>
  <c r="L68" i="1"/>
  <c r="L67" i="1"/>
  <c r="L66" i="1"/>
  <c r="L65" i="1"/>
  <c r="G66" i="1"/>
  <c r="T61" i="1" l="1"/>
  <c r="T60" i="1"/>
  <c r="V60" i="1" s="1"/>
  <c r="T59" i="1"/>
  <c r="S65" i="1"/>
  <c r="S63" i="1"/>
  <c r="S61" i="1"/>
  <c r="S59" i="1"/>
  <c r="V59" i="1" s="1"/>
  <c r="S57" i="1"/>
  <c r="S55" i="1"/>
  <c r="AD62" i="1"/>
  <c r="AD58" i="1"/>
  <c r="V61" i="1" l="1"/>
  <c r="AC55" i="1"/>
  <c r="F47" i="1" l="1"/>
  <c r="F46" i="1"/>
  <c r="E45" i="1"/>
  <c r="E46" i="1" l="1"/>
  <c r="E47" i="1"/>
  <c r="F45" i="1"/>
  <c r="AF54" i="1" l="1"/>
  <c r="AD65" i="1"/>
  <c r="AD64" i="1"/>
  <c r="AD61" i="1"/>
  <c r="AD60" i="1"/>
  <c r="AD57" i="1"/>
  <c r="AD56" i="1"/>
  <c r="AD55" i="1"/>
  <c r="G62" i="1" l="1"/>
  <c r="G58" i="1"/>
  <c r="G54" i="1"/>
  <c r="M65" i="1" l="1"/>
  <c r="T65" i="1"/>
  <c r="V65" i="1" s="1"/>
  <c r="T64" i="1"/>
  <c r="V64" i="1" s="1"/>
  <c r="T63" i="1"/>
  <c r="V63" i="1" s="1"/>
  <c r="O32" i="1"/>
  <c r="T57" i="1"/>
  <c r="V57" i="1" s="1"/>
  <c r="T56" i="1"/>
  <c r="V56" i="1" s="1"/>
  <c r="T55" i="1"/>
  <c r="V55" i="1" s="1"/>
  <c r="L61" i="1"/>
  <c r="L60" i="1"/>
  <c r="L59" i="1"/>
  <c r="L58" i="1"/>
  <c r="L57" i="1"/>
  <c r="L56" i="1"/>
  <c r="L55" i="1"/>
  <c r="L54" i="1"/>
  <c r="O24" i="1"/>
  <c r="C24" i="1"/>
  <c r="C28" i="1"/>
  <c r="C32" i="1"/>
  <c r="D61" i="1"/>
  <c r="D59" i="1"/>
  <c r="D57" i="1"/>
  <c r="D55" i="1"/>
  <c r="M58" i="1"/>
  <c r="M61" i="1" s="1"/>
  <c r="M54" i="1"/>
  <c r="M56" i="1" s="1"/>
  <c r="K61" i="1"/>
  <c r="K60" i="1"/>
  <c r="K59" i="1"/>
  <c r="K58" i="1"/>
  <c r="K57" i="1"/>
  <c r="K56" i="1"/>
  <c r="K55" i="1"/>
  <c r="K54" i="1"/>
  <c r="M68" i="1"/>
  <c r="M67" i="1"/>
  <c r="M66" i="1"/>
  <c r="AC65" i="1"/>
  <c r="AA65" i="1"/>
  <c r="E65" i="1"/>
  <c r="AC64" i="1"/>
  <c r="E64" i="1"/>
  <c r="AC63" i="1"/>
  <c r="AB63" i="1"/>
  <c r="AB64" i="1" s="1"/>
  <c r="AA63" i="1"/>
  <c r="E63" i="1"/>
  <c r="AC62" i="1"/>
  <c r="AC61" i="1"/>
  <c r="AA61" i="1"/>
  <c r="E61" i="1"/>
  <c r="AC60" i="1"/>
  <c r="E60" i="1"/>
  <c r="AC59" i="1"/>
  <c r="AB59" i="1"/>
  <c r="AB60" i="1" s="1"/>
  <c r="AA59" i="1"/>
  <c r="E59" i="1"/>
  <c r="AC58" i="1"/>
  <c r="AC57" i="1"/>
  <c r="AB57" i="1"/>
  <c r="AA57" i="1"/>
  <c r="E57" i="1"/>
  <c r="AC56" i="1"/>
  <c r="AB56" i="1"/>
  <c r="E56" i="1"/>
  <c r="AB55" i="1"/>
  <c r="AA55" i="1"/>
  <c r="E55" i="1"/>
  <c r="AA24" i="1"/>
  <c r="AC24" i="1" l="1"/>
  <c r="E32" i="1"/>
  <c r="E24" i="1"/>
  <c r="E28" i="1"/>
  <c r="Q32" i="1"/>
  <c r="M69" i="1"/>
  <c r="O69" i="1" s="1"/>
  <c r="U28" i="1" s="1"/>
  <c r="M72" i="1"/>
  <c r="O72" i="1" s="1"/>
  <c r="U31" i="1" s="1"/>
  <c r="M71" i="1"/>
  <c r="O71" i="1" s="1"/>
  <c r="U30" i="1" s="1"/>
  <c r="M70" i="1"/>
  <c r="O70" i="1" s="1"/>
  <c r="U29" i="1" s="1"/>
  <c r="Q24" i="1"/>
  <c r="AF60" i="1"/>
  <c r="AA30" i="1" s="1"/>
  <c r="AF55" i="1"/>
  <c r="AA25" i="1" s="1"/>
  <c r="AF56" i="1"/>
  <c r="AA26" i="1" s="1"/>
  <c r="AF57" i="1"/>
  <c r="AA27" i="1" s="1"/>
  <c r="O37" i="1"/>
  <c r="AF58" i="1"/>
  <c r="AA28" i="1" s="1"/>
  <c r="AF62" i="1"/>
  <c r="AA32" i="1" s="1"/>
  <c r="AF64" i="1"/>
  <c r="AA34" i="1" s="1"/>
  <c r="AF63" i="1"/>
  <c r="AA33" i="1" s="1"/>
  <c r="AF59" i="1"/>
  <c r="AA29" i="1" s="1"/>
  <c r="O30" i="1"/>
  <c r="O65" i="1"/>
  <c r="U24" i="1" s="1"/>
  <c r="G57" i="1"/>
  <c r="C27" i="1" s="1"/>
  <c r="O35" i="1"/>
  <c r="O34" i="1"/>
  <c r="G59" i="1"/>
  <c r="C29" i="1" s="1"/>
  <c r="O33" i="1"/>
  <c r="O27" i="1"/>
  <c r="O67" i="1"/>
  <c r="U26" i="1" s="1"/>
  <c r="O29" i="1"/>
  <c r="O66" i="1"/>
  <c r="U25" i="1" s="1"/>
  <c r="O68" i="1"/>
  <c r="U27" i="1" s="1"/>
  <c r="O28" i="1"/>
  <c r="O26" i="1"/>
  <c r="O31" i="1"/>
  <c r="O25" i="1"/>
  <c r="G63" i="1"/>
  <c r="C33" i="1" s="1"/>
  <c r="G65" i="1"/>
  <c r="C35" i="1" s="1"/>
  <c r="C36" i="1"/>
  <c r="G61" i="1"/>
  <c r="C31" i="1" s="1"/>
  <c r="G60" i="1"/>
  <c r="C30" i="1" s="1"/>
  <c r="O58" i="1"/>
  <c r="G56" i="1"/>
  <c r="C26" i="1" s="1"/>
  <c r="G55" i="1"/>
  <c r="C25" i="1" s="1"/>
  <c r="O61" i="1"/>
  <c r="O56" i="1"/>
  <c r="O54" i="1"/>
  <c r="G67" i="1"/>
  <c r="M57" i="1"/>
  <c r="O57" i="1" s="1"/>
  <c r="M55" i="1"/>
  <c r="O55" i="1" s="1"/>
  <c r="I25" i="1" s="1"/>
  <c r="AB65" i="1"/>
  <c r="AA23" i="1"/>
  <c r="AC23" i="1" s="1"/>
  <c r="M60" i="1"/>
  <c r="AB61" i="1"/>
  <c r="O36" i="1"/>
  <c r="M59" i="1"/>
  <c r="O59" i="1" s="1"/>
  <c r="I29" i="1" s="1"/>
  <c r="O23" i="1"/>
  <c r="Q23" i="1" s="1"/>
  <c r="O15" i="1"/>
  <c r="Q15" i="1" s="1"/>
  <c r="C23" i="1"/>
  <c r="E23" i="1" s="1"/>
  <c r="C15" i="1"/>
  <c r="E15" i="1" s="1"/>
  <c r="C19" i="1"/>
  <c r="E19" i="1" s="1"/>
  <c r="AI36" i="1" l="1"/>
  <c r="AI32" i="1"/>
  <c r="C37" i="1"/>
  <c r="AG36" i="1" s="1"/>
  <c r="U16" i="1"/>
  <c r="W16" i="1" s="1"/>
  <c r="X31" i="1"/>
  <c r="W31" i="1"/>
  <c r="AC34" i="1"/>
  <c r="AC29" i="1"/>
  <c r="AC32" i="1"/>
  <c r="AC26" i="1"/>
  <c r="AC30" i="1"/>
  <c r="AC28" i="1"/>
  <c r="AC33" i="1"/>
  <c r="AC27" i="1"/>
  <c r="AD24" i="1"/>
  <c r="E29" i="1"/>
  <c r="U18" i="1"/>
  <c r="W18" i="1" s="1"/>
  <c r="W29" i="1"/>
  <c r="U20" i="1"/>
  <c r="W20" i="1" s="1"/>
  <c r="W27" i="1"/>
  <c r="W25" i="1"/>
  <c r="E27" i="1"/>
  <c r="Q37" i="1"/>
  <c r="U17" i="1"/>
  <c r="W17" i="1" s="1"/>
  <c r="W30" i="1"/>
  <c r="F32" i="1"/>
  <c r="Q35" i="1"/>
  <c r="W24" i="1"/>
  <c r="R24" i="1"/>
  <c r="K25" i="1"/>
  <c r="Q30" i="1"/>
  <c r="U19" i="1"/>
  <c r="W19" i="1" s="1"/>
  <c r="W28" i="1"/>
  <c r="F28" i="1"/>
  <c r="K29" i="1"/>
  <c r="Q34" i="1"/>
  <c r="Q29" i="1"/>
  <c r="Q25" i="1"/>
  <c r="Q27" i="1"/>
  <c r="R32" i="1"/>
  <c r="Q26" i="1"/>
  <c r="E30" i="1"/>
  <c r="E31" i="1"/>
  <c r="E25" i="1"/>
  <c r="E26" i="1"/>
  <c r="Q31" i="1"/>
  <c r="Q33" i="1"/>
  <c r="F24" i="1"/>
  <c r="E35" i="1"/>
  <c r="E33" i="1"/>
  <c r="Q28" i="1"/>
  <c r="AI28" i="1"/>
  <c r="Q36" i="1"/>
  <c r="E36" i="1"/>
  <c r="AI24" i="1"/>
  <c r="W26" i="1"/>
  <c r="U21" i="1"/>
  <c r="X26" i="1" s="1"/>
  <c r="AC25" i="1"/>
  <c r="AA21" i="1"/>
  <c r="AC21" i="1" s="1"/>
  <c r="AA14" i="1"/>
  <c r="AC14" i="1" s="1"/>
  <c r="AA17" i="1"/>
  <c r="AC17" i="1" s="1"/>
  <c r="U22" i="1"/>
  <c r="W22" i="1" s="1"/>
  <c r="AA18" i="1"/>
  <c r="AC18" i="1" s="1"/>
  <c r="U23" i="1"/>
  <c r="W23" i="1" s="1"/>
  <c r="O12" i="1"/>
  <c r="O14" i="1"/>
  <c r="R33" i="1" s="1"/>
  <c r="I18" i="1"/>
  <c r="K18" i="1" s="1"/>
  <c r="I22" i="1"/>
  <c r="K22" i="1" s="1"/>
  <c r="C22" i="1"/>
  <c r="E22" i="1" s="1"/>
  <c r="I28" i="1"/>
  <c r="I27" i="1"/>
  <c r="I26" i="1"/>
  <c r="I31" i="1"/>
  <c r="I24" i="1"/>
  <c r="AA19" i="1"/>
  <c r="AC19" i="1" s="1"/>
  <c r="AA15" i="1"/>
  <c r="AC15" i="1" s="1"/>
  <c r="AF65" i="1"/>
  <c r="AA35" i="1" s="1"/>
  <c r="AF61" i="1"/>
  <c r="AA31" i="1" s="1"/>
  <c r="O19" i="1"/>
  <c r="Q19" i="1" s="1"/>
  <c r="C11" i="1"/>
  <c r="C17" i="1"/>
  <c r="E17" i="1" s="1"/>
  <c r="O60" i="1"/>
  <c r="C21" i="1"/>
  <c r="E21" i="1" s="1"/>
  <c r="G64" i="1"/>
  <c r="C34" i="1" s="1"/>
  <c r="AA22" i="1"/>
  <c r="AC22" i="1" s="1"/>
  <c r="O17" i="1"/>
  <c r="Q17" i="1" s="1"/>
  <c r="AA13" i="1"/>
  <c r="AC13" i="1" s="1"/>
  <c r="AA20" i="1"/>
  <c r="AC20" i="1" s="1"/>
  <c r="O13" i="1"/>
  <c r="Q13" i="1" s="1"/>
  <c r="O11" i="1"/>
  <c r="R36" i="1" s="1"/>
  <c r="C14" i="1"/>
  <c r="C18" i="1"/>
  <c r="E18" i="1" s="1"/>
  <c r="O22" i="1"/>
  <c r="Q22" i="1" s="1"/>
  <c r="O21" i="1"/>
  <c r="Q21" i="1" s="1"/>
  <c r="O16" i="1"/>
  <c r="R31" i="1" s="1"/>
  <c r="O10" i="1"/>
  <c r="C16" i="1"/>
  <c r="F31" i="1" s="1"/>
  <c r="C20" i="1"/>
  <c r="F27" i="1" s="1"/>
  <c r="O20" i="1"/>
  <c r="R27" i="1" s="1"/>
  <c r="O18" i="1"/>
  <c r="Q18" i="1" s="1"/>
  <c r="C12" i="1"/>
  <c r="F35" i="1" s="1"/>
  <c r="AI10" i="1" l="1"/>
  <c r="AI12" i="1"/>
  <c r="X27" i="1"/>
  <c r="Q10" i="1"/>
  <c r="F36" i="1"/>
  <c r="E11" i="1"/>
  <c r="F33" i="1"/>
  <c r="R35" i="1"/>
  <c r="AD26" i="1"/>
  <c r="AD32" i="1"/>
  <c r="AD27" i="1"/>
  <c r="AD33" i="1"/>
  <c r="AD28" i="1"/>
  <c r="AD29" i="1"/>
  <c r="AC31" i="1"/>
  <c r="AC35" i="1"/>
  <c r="AD30" i="1"/>
  <c r="AD34" i="1"/>
  <c r="L25" i="1"/>
  <c r="L29" i="1"/>
  <c r="X28" i="1"/>
  <c r="X29" i="1"/>
  <c r="R25" i="1"/>
  <c r="R37" i="1"/>
  <c r="F30" i="1"/>
  <c r="R28" i="1"/>
  <c r="E37" i="1"/>
  <c r="K27" i="1"/>
  <c r="F26" i="1"/>
  <c r="R29" i="1"/>
  <c r="K26" i="1"/>
  <c r="W21" i="1"/>
  <c r="K28" i="1"/>
  <c r="R26" i="1"/>
  <c r="K24" i="1"/>
  <c r="F25" i="1"/>
  <c r="X25" i="1"/>
  <c r="K31" i="1"/>
  <c r="R34" i="1"/>
  <c r="R30" i="1"/>
  <c r="X30" i="1"/>
  <c r="F29" i="1"/>
  <c r="X24" i="1"/>
  <c r="E34" i="1"/>
  <c r="E14" i="1"/>
  <c r="AI16" i="1"/>
  <c r="Q14" i="1"/>
  <c r="Q11" i="1"/>
  <c r="Q12" i="1"/>
  <c r="E12" i="1"/>
  <c r="Q20" i="1"/>
  <c r="AI20" i="1"/>
  <c r="AG32" i="1"/>
  <c r="AG24" i="1"/>
  <c r="AJ24" i="1" s="1"/>
  <c r="E20" i="1"/>
  <c r="E16" i="1"/>
  <c r="Q16" i="1"/>
  <c r="AD25" i="1"/>
  <c r="C10" i="1"/>
  <c r="AG10" i="1" s="1"/>
  <c r="I16" i="1"/>
  <c r="K16" i="1" s="1"/>
  <c r="I19" i="1"/>
  <c r="K19" i="1" s="1"/>
  <c r="I21" i="1"/>
  <c r="K21" i="1" s="1"/>
  <c r="I20" i="1"/>
  <c r="K20" i="1" s="1"/>
  <c r="I23" i="1"/>
  <c r="K23" i="1" s="1"/>
  <c r="I30" i="1"/>
  <c r="AA12" i="1"/>
  <c r="AC12" i="1" s="1"/>
  <c r="AA16" i="1"/>
  <c r="AC16" i="1" s="1"/>
  <c r="C13" i="1"/>
  <c r="E13" i="1" s="1"/>
  <c r="AJ10" i="1" l="1"/>
  <c r="AJ36" i="1"/>
  <c r="AG12" i="1"/>
  <c r="AJ12" i="1" s="1"/>
  <c r="F37" i="1"/>
  <c r="AD35" i="1"/>
  <c r="AD31" i="1"/>
  <c r="L28" i="1"/>
  <c r="L24" i="1"/>
  <c r="L27" i="1"/>
  <c r="L31" i="1"/>
  <c r="L26" i="1"/>
  <c r="F34" i="1"/>
  <c r="K30" i="1"/>
  <c r="AG28" i="1"/>
  <c r="AJ28" i="1" s="1"/>
  <c r="AG20" i="1"/>
  <c r="AJ20" i="1" s="1"/>
  <c r="E10" i="1"/>
  <c r="AJ32" i="1"/>
  <c r="I17" i="1"/>
  <c r="L30" i="1" s="1"/>
  <c r="K17" i="1" l="1"/>
  <c r="AG16" i="1"/>
  <c r="AJ16" i="1" s="1"/>
</calcChain>
</file>

<file path=xl/sharedStrings.xml><?xml version="1.0" encoding="utf-8"?>
<sst xmlns="http://schemas.openxmlformats.org/spreadsheetml/2006/main" count="806" uniqueCount="102">
  <si>
    <t>Serial no</t>
    <phoneticPr fontId="7" type="noConversion"/>
  </si>
  <si>
    <t>Size</t>
    <phoneticPr fontId="7" type="noConversion"/>
  </si>
  <si>
    <t>Date</t>
    <phoneticPr fontId="7" type="noConversion"/>
  </si>
  <si>
    <t>A</t>
    <phoneticPr fontId="6" type="noConversion"/>
  </si>
  <si>
    <t>Brake</t>
    <phoneticPr fontId="6" type="noConversion"/>
  </si>
  <si>
    <t>CAD</t>
    <phoneticPr fontId="6" type="noConversion"/>
  </si>
  <si>
    <t>Upper</t>
    <phoneticPr fontId="6" type="noConversion"/>
  </si>
  <si>
    <t>HS</t>
    <phoneticPr fontId="6" type="noConversion"/>
  </si>
  <si>
    <t>Total</t>
    <phoneticPr fontId="6" type="noConversion"/>
  </si>
  <si>
    <t>AB</t>
    <phoneticPr fontId="6" type="noConversion"/>
  </si>
  <si>
    <t>B</t>
    <phoneticPr fontId="6" type="noConversion"/>
  </si>
  <si>
    <t>C</t>
    <phoneticPr fontId="6" type="noConversion"/>
  </si>
  <si>
    <t>AB</t>
    <phoneticPr fontId="6" type="noConversion"/>
  </si>
  <si>
    <t>B</t>
    <phoneticPr fontId="6" type="noConversion"/>
  </si>
  <si>
    <t xml:space="preserve"> </t>
    <phoneticPr fontId="6" type="noConversion"/>
  </si>
  <si>
    <t>A1 Riser</t>
    <phoneticPr fontId="7" type="noConversion"/>
  </si>
  <si>
    <t>B Riser</t>
    <phoneticPr fontId="6" type="noConversion"/>
  </si>
  <si>
    <t>Stabi Riser</t>
    <phoneticPr fontId="6" type="noConversion"/>
  </si>
  <si>
    <t>Risers</t>
    <phoneticPr fontId="6" type="noConversion"/>
  </si>
  <si>
    <t>Trim</t>
  </si>
  <si>
    <t>Color</t>
  </si>
  <si>
    <t>Rev PMLG</t>
  </si>
  <si>
    <t>Δ Zero</t>
  </si>
  <si>
    <t>Inspection</t>
    <phoneticPr fontId="7" type="noConversion"/>
  </si>
  <si>
    <t>Rev Lines</t>
  </si>
  <si>
    <t>Gathering</t>
  </si>
  <si>
    <t>H/MID</t>
  </si>
  <si>
    <t>MID</t>
  </si>
  <si>
    <t>MAIN</t>
  </si>
  <si>
    <t>HS</t>
  </si>
  <si>
    <t>Remarks</t>
  </si>
  <si>
    <t>Left</t>
  </si>
  <si>
    <t>Right</t>
  </si>
  <si>
    <t>Risers Trim</t>
  </si>
  <si>
    <t>CAD</t>
  </si>
  <si>
    <t>No.</t>
  </si>
  <si>
    <t>Wing</t>
  </si>
  <si>
    <t>Diff.</t>
  </si>
  <si>
    <t>Delta</t>
  </si>
  <si>
    <t>Risers Accelerated</t>
  </si>
  <si>
    <t>Red</t>
  </si>
  <si>
    <t>Blue</t>
  </si>
  <si>
    <t>C</t>
  </si>
  <si>
    <t>Difference Delta</t>
  </si>
  <si>
    <t xml:space="preserve"> &gt;15</t>
  </si>
  <si>
    <t>Line plan</t>
  </si>
  <si>
    <t>Model:</t>
  </si>
  <si>
    <t>Sizes:</t>
  </si>
  <si>
    <t>Manufacturer:</t>
  </si>
  <si>
    <t>Gin Gliders Inc.</t>
  </si>
  <si>
    <t>Date:</t>
  </si>
  <si>
    <t>Riser</t>
  </si>
  <si>
    <t>Connection Riser - Main lines</t>
  </si>
  <si>
    <t>Main lines</t>
  </si>
  <si>
    <t>Size</t>
  </si>
  <si>
    <t>Setting</t>
  </si>
  <si>
    <t>A</t>
  </si>
  <si>
    <t>A’</t>
  </si>
  <si>
    <t>B</t>
  </si>
  <si>
    <t>A1, A2</t>
  </si>
  <si>
    <t>Trim speed</t>
  </si>
  <si>
    <t>A'</t>
  </si>
  <si>
    <t>A3</t>
  </si>
  <si>
    <t>Full speed</t>
  </si>
  <si>
    <t xml:space="preserve">  * incl. carabiner (Maillions)</t>
  </si>
  <si>
    <t>Stabilo</t>
  </si>
  <si>
    <t>B1, B2, B3</t>
  </si>
  <si>
    <t>all
sizes</t>
  </si>
  <si>
    <t>B - A'</t>
  </si>
  <si>
    <t>B - A</t>
  </si>
  <si>
    <t>Group 1</t>
  </si>
  <si>
    <t>Group 2</t>
  </si>
  <si>
    <t>Group 3</t>
  </si>
  <si>
    <t>*  + wing is slower
     - wing is faster</t>
  </si>
  <si>
    <t>Angle of attack test</t>
  </si>
  <si>
    <t xml:space="preserve"> - wing passes if Delta is between +20 and -20</t>
  </si>
  <si>
    <t>V1.0</t>
  </si>
  <si>
    <t>Delta*</t>
  </si>
  <si>
    <t>Group</t>
  </si>
  <si>
    <t>M</t>
  </si>
  <si>
    <t>*</t>
  </si>
  <si>
    <t>Production lenght</t>
  </si>
  <si>
    <t>BI</t>
  </si>
  <si>
    <t>BII</t>
  </si>
  <si>
    <t>BIII</t>
  </si>
  <si>
    <t>MAIN*</t>
  </si>
  <si>
    <t>GTO 3 XS - Serial</t>
  </si>
  <si>
    <t>XS</t>
  </si>
  <si>
    <t>GTO 3</t>
  </si>
  <si>
    <t>all sizes</t>
  </si>
  <si>
    <t>A' riser</t>
  </si>
  <si>
    <t>Riser lengths S to XL [mm] *</t>
  </si>
  <si>
    <t>Riser lengths XXS, XS [mm] *</t>
  </si>
  <si>
    <t>B1, B2 and B3: double loop -&gt; -10mm
Change added in single main line length in order to calculate AoA right</t>
  </si>
  <si>
    <t>S</t>
  </si>
  <si>
    <t>GTO 3 S - Serial</t>
  </si>
  <si>
    <t>GTO 3 M - Serial</t>
  </si>
  <si>
    <t>GTO 3 L - Serial</t>
  </si>
  <si>
    <t>L</t>
  </si>
  <si>
    <t>XL</t>
  </si>
  <si>
    <t>GTO 3 XL - Serial</t>
  </si>
  <si>
    <t>B1, B2 and B3: double loop -&gt; -15mm
Change added in single main line length in order to calculate AoA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</si>
</sst>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64" formatCode="_-&quot;₩&quot;* #,##0_-;\-&quot;₩&quot;* #,##0_-;_-&quot;₩&quot;* &quot;-&quot;_-;_-@_-"/>
    <numFmt numFmtId="165" formatCode="[$-409]d/mmm/yy;@"/>
    <numFmt numFmtId="166" formatCode="\+#0;\-#0"/>
    <numFmt numFmtId="167" formatCode="0.0"/>
    <numFmt numFmtId="168" formatCode="_ * #,##0_ ;_ * \-#,##0_ ;_ * &quot;-&quot;_ ;_ @_ "/>
    <numFmt numFmtId="169" formatCode="&quot;￥&quot;#,##0.00;[Red]&quot;￥&quot;\-#,##0.00"/>
    <numFmt numFmtId="170" formatCode="General_)"/>
    <numFmt numFmtId="171" formatCode="_ * #,##0.00_ ;_ * \-#,##0.00_ ;_ * &quot;-&quot;??_ ;_ @_ "/>
    <numFmt numFmtId="172" formatCode="_-* #,##0.00\ _€_-;\-* #,##0.00\ _€_-;_-* &quot;-&quot;??\ _€_-;_-@_-"/>
  </numFmts>
  <fonts count="148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10"/>
      <name val="Verdana"/>
      <family val="2"/>
    </font>
    <font>
      <sz val="8"/>
      <name val="Calibri"/>
      <family val="2"/>
      <charset val="129"/>
      <scheme val="minor"/>
    </font>
    <font>
      <sz val="8"/>
      <name val="돋움"/>
      <family val="3"/>
      <charset val="129"/>
    </font>
    <font>
      <b/>
      <sz val="20"/>
      <color indexed="10"/>
      <name val="굴림"/>
      <family val="3"/>
      <charset val="129"/>
    </font>
    <font>
      <b/>
      <sz val="11"/>
      <name val="Verdana"/>
      <family val="2"/>
    </font>
    <font>
      <b/>
      <sz val="9"/>
      <name val="Verdana"/>
      <family val="2"/>
    </font>
    <font>
      <b/>
      <sz val="14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Verdana"/>
      <family val="2"/>
    </font>
    <font>
      <b/>
      <sz val="20"/>
      <color theme="1"/>
      <name val="Verdana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굴림"/>
      <family val="3"/>
      <charset val="129"/>
    </font>
    <font>
      <sz val="10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0"/>
      <color indexed="8"/>
      <name val="굴림체"/>
      <family val="3"/>
      <charset val="129"/>
    </font>
    <font>
      <sz val="12"/>
      <color indexed="8"/>
      <name val="Arial"/>
      <family val="2"/>
    </font>
    <font>
      <b/>
      <sz val="18"/>
      <color indexed="62"/>
      <name val="맑은 고딕"/>
      <family val="3"/>
      <charset val="129"/>
    </font>
    <font>
      <sz val="10"/>
      <color indexed="42"/>
      <name val="굴림체"/>
      <family val="3"/>
      <charset val="129"/>
    </font>
    <font>
      <sz val="10"/>
      <color indexed="10"/>
      <name val="굴림체"/>
      <family val="3"/>
      <charset val="129"/>
    </font>
    <font>
      <sz val="10"/>
      <color indexed="60"/>
      <name val="굴림체"/>
      <family val="3"/>
      <charset val="129"/>
    </font>
    <font>
      <sz val="10"/>
      <color indexed="20"/>
      <name val="굴림체"/>
      <family val="3"/>
      <charset val="129"/>
    </font>
    <font>
      <i/>
      <sz val="10"/>
      <color indexed="23"/>
      <name val="굴림체"/>
      <family val="3"/>
      <charset val="129"/>
    </font>
    <font>
      <sz val="10"/>
      <color indexed="17"/>
      <name val="굴림체"/>
      <family val="3"/>
      <charset val="129"/>
    </font>
    <font>
      <b/>
      <sz val="15"/>
      <color indexed="56"/>
      <name val="굴림체"/>
      <family val="3"/>
      <charset val="129"/>
    </font>
    <font>
      <b/>
      <sz val="13"/>
      <color indexed="56"/>
      <name val="굴림체"/>
      <family val="3"/>
      <charset val="129"/>
    </font>
    <font>
      <b/>
      <sz val="11"/>
      <color indexed="56"/>
      <name val="굴림체"/>
      <family val="3"/>
      <charset val="129"/>
    </font>
    <font>
      <b/>
      <sz val="10"/>
      <color indexed="42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indexed="52"/>
      <name val="굴림체"/>
      <family val="3"/>
      <charset val="129"/>
    </font>
    <font>
      <sz val="10"/>
      <color indexed="62"/>
      <name val="굴림체"/>
      <family val="3"/>
      <charset val="129"/>
    </font>
    <font>
      <b/>
      <sz val="10"/>
      <color indexed="63"/>
      <name val="굴림체"/>
      <family val="3"/>
      <charset val="129"/>
    </font>
    <font>
      <sz val="10"/>
      <color indexed="52"/>
      <name val="굴림체"/>
      <family val="3"/>
      <charset val="129"/>
    </font>
    <font>
      <sz val="10"/>
      <color indexed="9"/>
      <name val="굴림체"/>
      <family val="3"/>
      <charset val="129"/>
    </font>
    <font>
      <b/>
      <sz val="10"/>
      <color indexed="9"/>
      <name val="굴림체"/>
      <family val="3"/>
      <charset val="129"/>
    </font>
    <font>
      <b/>
      <sz val="15"/>
      <name val="돋움"/>
      <family val="3"/>
      <charset val="129"/>
    </font>
    <font>
      <sz val="12"/>
      <name val="Courier"/>
      <family val="3"/>
    </font>
    <font>
      <sz val="12"/>
      <name val="바탕체"/>
      <family val="1"/>
      <charset val="129"/>
    </font>
    <font>
      <sz val="9.5"/>
      <color indexed="8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56"/>
      <name val="맑은 고딕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name val="돋움"/>
      <family val="3"/>
    </font>
    <font>
      <b/>
      <sz val="18"/>
      <color indexed="62"/>
      <name val="맑은 고딕"/>
      <family val="3"/>
    </font>
    <font>
      <sz val="11"/>
      <color theme="1"/>
      <name val="Calibri"/>
      <family val="3"/>
      <charset val="129"/>
      <scheme val="minor"/>
    </font>
    <font>
      <sz val="11"/>
      <color theme="0"/>
      <name val="Calibri"/>
      <family val="3"/>
      <charset val="129"/>
      <scheme val="minor"/>
    </font>
    <font>
      <sz val="11"/>
      <color rgb="FFFF0000"/>
      <name val="Calibri"/>
      <family val="3"/>
      <charset val="129"/>
      <scheme val="minor"/>
    </font>
    <font>
      <b/>
      <sz val="11"/>
      <color rgb="FFFA7D00"/>
      <name val="Calibri"/>
      <family val="3"/>
      <charset val="129"/>
      <scheme val="minor"/>
    </font>
    <font>
      <sz val="11"/>
      <color rgb="FF9C0006"/>
      <name val="Calibri"/>
      <family val="3"/>
      <charset val="129"/>
      <scheme val="minor"/>
    </font>
    <font>
      <sz val="11"/>
      <color rgb="FF9C6500"/>
      <name val="Calibri"/>
      <family val="3"/>
      <charset val="129"/>
      <scheme val="minor"/>
    </font>
    <font>
      <i/>
      <sz val="11"/>
      <color rgb="FF7F7F7F"/>
      <name val="Calibri"/>
      <family val="3"/>
      <charset val="129"/>
      <scheme val="minor"/>
    </font>
    <font>
      <b/>
      <sz val="11"/>
      <color theme="0"/>
      <name val="Calibri"/>
      <family val="3"/>
      <charset val="129"/>
      <scheme val="minor"/>
    </font>
    <font>
      <sz val="11"/>
      <color rgb="FFFA7D00"/>
      <name val="Calibri"/>
      <family val="3"/>
      <charset val="129"/>
      <scheme val="minor"/>
    </font>
    <font>
      <sz val="11"/>
      <color rgb="FF3F3F76"/>
      <name val="Calibri"/>
      <family val="3"/>
      <charset val="129"/>
      <scheme val="minor"/>
    </font>
    <font>
      <b/>
      <sz val="15"/>
      <color theme="3"/>
      <name val="Calibri"/>
      <family val="3"/>
      <charset val="129"/>
      <scheme val="minor"/>
    </font>
    <font>
      <b/>
      <sz val="13"/>
      <color theme="3"/>
      <name val="Calibri"/>
      <family val="3"/>
      <charset val="129"/>
      <scheme val="minor"/>
    </font>
    <font>
      <b/>
      <sz val="11"/>
      <color theme="3"/>
      <name val="Calibri"/>
      <family val="3"/>
      <charset val="129"/>
      <scheme val="minor"/>
    </font>
    <font>
      <b/>
      <sz val="18"/>
      <color theme="3"/>
      <name val="Cambria"/>
      <family val="3"/>
      <charset val="129"/>
      <scheme val="major"/>
    </font>
    <font>
      <sz val="11"/>
      <color rgb="FF006100"/>
      <name val="Calibri"/>
      <family val="3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indexed="20"/>
      <name val="굴림체"/>
      <family val="3"/>
    </font>
    <font>
      <sz val="10"/>
      <color indexed="17"/>
      <name val="굴림체"/>
      <family val="3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indexed="8"/>
      <name val="맑은 고딕"/>
      <family val="2"/>
      <charset val="129"/>
    </font>
  </fonts>
  <fills count="7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875">
    <xf numFmtId="0" fontId="0" fillId="0" borderId="0">
      <alignment vertical="center"/>
    </xf>
    <xf numFmtId="0" fontId="41" fillId="0" borderId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7" fillId="50" borderId="0" applyNumberFormat="0" applyBorder="0" applyAlignment="0" applyProtection="0"/>
    <xf numFmtId="0" fontId="17" fillId="52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51" borderId="0" applyNumberFormat="0" applyBorder="0" applyAlignment="0" applyProtection="0"/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/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49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7" fillId="50" borderId="0" applyNumberFormat="0" applyBorder="0" applyAlignment="0" applyProtection="0"/>
    <xf numFmtId="0" fontId="17" fillId="52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51" borderId="0" applyNumberFormat="0" applyBorder="0" applyAlignment="0" applyProtection="0"/>
    <xf numFmtId="0" fontId="78" fillId="50" borderId="0" applyNumberFormat="0" applyBorder="0" applyAlignment="0" applyProtection="0">
      <alignment vertical="center"/>
    </xf>
    <xf numFmtId="0" fontId="78" fillId="52" borderId="0" applyNumberFormat="0" applyBorder="0" applyAlignment="0" applyProtection="0">
      <alignment vertical="center"/>
    </xf>
    <xf numFmtId="0" fontId="78" fillId="54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78" fillId="56" borderId="0" applyNumberFormat="0" applyBorder="0" applyAlignment="0" applyProtection="0">
      <alignment vertical="center"/>
    </xf>
    <xf numFmtId="0" fontId="78" fillId="51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78" fillId="50" borderId="0" applyNumberFormat="0" applyBorder="0" applyAlignment="0" applyProtection="0">
      <alignment vertical="center"/>
    </xf>
    <xf numFmtId="0" fontId="78" fillId="50" borderId="0" applyNumberFormat="0" applyBorder="0" applyAlignment="0" applyProtection="0">
      <alignment vertical="center"/>
    </xf>
    <xf numFmtId="0" fontId="78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78" fillId="50" borderId="0" applyNumberFormat="0" applyBorder="0" applyAlignment="0" applyProtection="0">
      <alignment vertical="center"/>
    </xf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78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78" fillId="52" borderId="0" applyNumberFormat="0" applyBorder="0" applyAlignment="0" applyProtection="0">
      <alignment vertical="center"/>
    </xf>
    <xf numFmtId="0" fontId="78" fillId="52" borderId="0" applyNumberFormat="0" applyBorder="0" applyAlignment="0" applyProtection="0">
      <alignment vertical="center"/>
    </xf>
    <xf numFmtId="0" fontId="78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78" fillId="52" borderId="0" applyNumberFormat="0" applyBorder="0" applyAlignment="0" applyProtection="0">
      <alignment vertical="center"/>
    </xf>
    <xf numFmtId="0" fontId="110" fillId="30" borderId="0" applyNumberFormat="0" applyBorder="0" applyAlignment="0" applyProtection="0"/>
    <xf numFmtId="0" fontId="110" fillId="30" borderId="0" applyNumberFormat="0" applyBorder="0" applyAlignment="0" applyProtection="0"/>
    <xf numFmtId="0" fontId="78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78" fillId="54" borderId="0" applyNumberFormat="0" applyBorder="0" applyAlignment="0" applyProtection="0">
      <alignment vertical="center"/>
    </xf>
    <xf numFmtId="0" fontId="78" fillId="54" borderId="0" applyNumberFormat="0" applyBorder="0" applyAlignment="0" applyProtection="0">
      <alignment vertical="center"/>
    </xf>
    <xf numFmtId="0" fontId="78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78" fillId="54" borderId="0" applyNumberFormat="0" applyBorder="0" applyAlignment="0" applyProtection="0">
      <alignment vertical="center"/>
    </xf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78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78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78" fillId="56" borderId="0" applyNumberFormat="0" applyBorder="0" applyAlignment="0" applyProtection="0">
      <alignment vertical="center"/>
    </xf>
    <xf numFmtId="0" fontId="78" fillId="56" borderId="0" applyNumberFormat="0" applyBorder="0" applyAlignment="0" applyProtection="0">
      <alignment vertical="center"/>
    </xf>
    <xf numFmtId="0" fontId="78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78" fillId="56" borderId="0" applyNumberFormat="0" applyBorder="0" applyAlignment="0" applyProtection="0">
      <alignment vertical="center"/>
    </xf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78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78" fillId="51" borderId="0" applyNumberFormat="0" applyBorder="0" applyAlignment="0" applyProtection="0">
      <alignment vertical="center"/>
    </xf>
    <xf numFmtId="0" fontId="78" fillId="51" borderId="0" applyNumberFormat="0" applyBorder="0" applyAlignment="0" applyProtection="0">
      <alignment vertical="center"/>
    </xf>
    <xf numFmtId="0" fontId="78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78" fillId="51" borderId="0" applyNumberFormat="0" applyBorder="0" applyAlignment="0" applyProtection="0">
      <alignment vertical="center"/>
    </xf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78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60" borderId="0" applyNumberFormat="0" applyBorder="0" applyAlignment="0" applyProtection="0">
      <alignment vertical="center"/>
    </xf>
    <xf numFmtId="0" fontId="42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0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0" borderId="0" applyNumberFormat="0" applyBorder="0" applyAlignment="0" applyProtection="0">
      <alignment vertical="center"/>
    </xf>
    <xf numFmtId="0" fontId="42" fillId="60" borderId="0" applyNumberFormat="0" applyBorder="0" applyAlignment="0" applyProtection="0">
      <alignment vertical="center"/>
    </xf>
    <xf numFmtId="0" fontId="42" fillId="60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0" borderId="0" applyNumberFormat="0" applyBorder="0" applyAlignment="0" applyProtection="0">
      <alignment vertical="center"/>
    </xf>
    <xf numFmtId="0" fontId="42" fillId="60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0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7" fillId="58" borderId="0" applyNumberFormat="0" applyBorder="0" applyAlignment="0" applyProtection="0"/>
    <xf numFmtId="0" fontId="17" fillId="59" borderId="0" applyNumberFormat="0" applyBorder="0" applyAlignment="0" applyProtection="0"/>
    <xf numFmtId="0" fontId="17" fillId="61" borderId="0" applyNumberFormat="0" applyBorder="0" applyAlignment="0" applyProtection="0"/>
    <xf numFmtId="0" fontId="17" fillId="55" borderId="0" applyNumberFormat="0" applyBorder="0" applyAlignment="0" applyProtection="0"/>
    <xf numFmtId="0" fontId="17" fillId="58" borderId="0" applyNumberFormat="0" applyBorder="0" applyAlignment="0" applyProtection="0"/>
    <xf numFmtId="0" fontId="17" fillId="62" borderId="0" applyNumberFormat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1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0" borderId="0" applyNumberFormat="0" applyBorder="0" applyAlignment="0" applyProtection="0">
      <alignment vertical="center"/>
    </xf>
    <xf numFmtId="0" fontId="42" fillId="61" borderId="0" applyNumberFormat="0" applyBorder="0" applyAlignment="0" applyProtection="0">
      <alignment vertical="center"/>
    </xf>
    <xf numFmtId="0" fontId="42" fillId="61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7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17" fillId="58" borderId="0" applyNumberFormat="0" applyBorder="0" applyAlignment="0" applyProtection="0"/>
    <xf numFmtId="0" fontId="17" fillId="59" borderId="0" applyNumberFormat="0" applyBorder="0" applyAlignment="0" applyProtection="0"/>
    <xf numFmtId="0" fontId="17" fillId="61" borderId="0" applyNumberFormat="0" applyBorder="0" applyAlignment="0" applyProtection="0"/>
    <xf numFmtId="0" fontId="17" fillId="55" borderId="0" applyNumberFormat="0" applyBorder="0" applyAlignment="0" applyProtection="0"/>
    <xf numFmtId="0" fontId="17" fillId="58" borderId="0" applyNumberFormat="0" applyBorder="0" applyAlignment="0" applyProtection="0"/>
    <xf numFmtId="0" fontId="17" fillId="62" borderId="0" applyNumberFormat="0" applyBorder="0" applyAlignment="0" applyProtection="0"/>
    <xf numFmtId="0" fontId="78" fillId="58" borderId="0" applyNumberFormat="0" applyBorder="0" applyAlignment="0" applyProtection="0">
      <alignment vertical="center"/>
    </xf>
    <xf numFmtId="0" fontId="78" fillId="59" borderId="0" applyNumberFormat="0" applyBorder="0" applyAlignment="0" applyProtection="0">
      <alignment vertical="center"/>
    </xf>
    <xf numFmtId="0" fontId="78" fillId="61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78" fillId="58" borderId="0" applyNumberFormat="0" applyBorder="0" applyAlignment="0" applyProtection="0">
      <alignment vertical="center"/>
    </xf>
    <xf numFmtId="0" fontId="78" fillId="62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78" fillId="58" borderId="0" applyNumberFormat="0" applyBorder="0" applyAlignment="0" applyProtection="0">
      <alignment vertical="center"/>
    </xf>
    <xf numFmtId="0" fontId="78" fillId="58" borderId="0" applyNumberFormat="0" applyBorder="0" applyAlignment="0" applyProtection="0">
      <alignment vertical="center"/>
    </xf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78" fillId="59" borderId="0" applyNumberFormat="0" applyBorder="0" applyAlignment="0" applyProtection="0">
      <alignment vertical="center"/>
    </xf>
    <xf numFmtId="0" fontId="78" fillId="59" borderId="0" applyNumberFormat="0" applyBorder="0" applyAlignment="0" applyProtection="0">
      <alignment vertical="center"/>
    </xf>
    <xf numFmtId="0" fontId="110" fillId="31" borderId="0" applyNumberFormat="0" applyBorder="0" applyAlignment="0" applyProtection="0"/>
    <xf numFmtId="0" fontId="110" fillId="31" borderId="0" applyNumberFormat="0" applyBorder="0" applyAlignment="0" applyProtection="0"/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1" borderId="0" applyNumberFormat="0" applyBorder="0" applyAlignment="0" applyProtection="0">
      <alignment vertical="center"/>
    </xf>
    <xf numFmtId="0" fontId="78" fillId="61" borderId="0" applyNumberFormat="0" applyBorder="0" applyAlignment="0" applyProtection="0">
      <alignment vertical="center"/>
    </xf>
    <xf numFmtId="0" fontId="78" fillId="61" borderId="0" applyNumberFormat="0" applyBorder="0" applyAlignment="0" applyProtection="0">
      <alignment vertical="center"/>
    </xf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42" fillId="61" borderId="0" applyNumberFormat="0" applyBorder="0" applyAlignment="0" applyProtection="0">
      <alignment vertical="center"/>
    </xf>
    <xf numFmtId="0" fontId="42" fillId="61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78" fillId="55" borderId="0" applyNumberFormat="0" applyBorder="0" applyAlignment="0" applyProtection="0">
      <alignment vertical="center"/>
    </xf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78" fillId="58" borderId="0" applyNumberFormat="0" applyBorder="0" applyAlignment="0" applyProtection="0">
      <alignment vertical="center"/>
    </xf>
    <xf numFmtId="0" fontId="78" fillId="58" borderId="0" applyNumberFormat="0" applyBorder="0" applyAlignment="0" applyProtection="0">
      <alignment vertical="center"/>
    </xf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78" fillId="62" borderId="0" applyNumberFormat="0" applyBorder="0" applyAlignment="0" applyProtection="0">
      <alignment vertical="center"/>
    </xf>
    <xf numFmtId="0" fontId="78" fillId="62" borderId="0" applyNumberFormat="0" applyBorder="0" applyAlignment="0" applyProtection="0">
      <alignment vertical="center"/>
    </xf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6" fillId="61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47" fillId="65" borderId="0" applyNumberFormat="0" applyBorder="0" applyAlignment="0" applyProtection="0"/>
    <xf numFmtId="0" fontId="47" fillId="5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6" fillId="65" borderId="0" applyNumberFormat="0" applyBorder="0" applyAlignment="0" applyProtection="0"/>
    <xf numFmtId="0" fontId="47" fillId="5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107" fillId="57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7" fillId="6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6" fillId="6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7" fillId="51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6" fillId="59" borderId="0" applyNumberFormat="0" applyBorder="0" applyAlignment="0" applyProtection="0"/>
    <xf numFmtId="0" fontId="46" fillId="61" borderId="0" applyNumberFormat="0" applyBorder="0" applyAlignment="0" applyProtection="0"/>
    <xf numFmtId="0" fontId="46" fillId="65" borderId="0" applyNumberFormat="0" applyBorder="0" applyAlignment="0" applyProtection="0"/>
    <xf numFmtId="0" fontId="46" fillId="63" borderId="0" applyNumberFormat="0" applyBorder="0" applyAlignment="0" applyProtection="0"/>
    <xf numFmtId="0" fontId="46" fillId="66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5" borderId="0" applyNumberFormat="0" applyBorder="0" applyAlignment="0" applyProtection="0">
      <alignment vertical="center"/>
    </xf>
    <xf numFmtId="0" fontId="47" fillId="65" borderId="0" applyNumberFormat="0" applyBorder="0" applyAlignment="0" applyProtection="0"/>
    <xf numFmtId="0" fontId="47" fillId="57" borderId="0" applyNumberFormat="0" applyBorder="0" applyAlignment="0" applyProtection="0">
      <alignment vertical="center"/>
    </xf>
    <xf numFmtId="0" fontId="47" fillId="65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6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46" fillId="59" borderId="0" applyNumberFormat="0" applyBorder="0" applyAlignment="0" applyProtection="0"/>
    <xf numFmtId="0" fontId="46" fillId="61" borderId="0" applyNumberFormat="0" applyBorder="0" applyAlignment="0" applyProtection="0"/>
    <xf numFmtId="0" fontId="46" fillId="65" borderId="0" applyNumberFormat="0" applyBorder="0" applyAlignment="0" applyProtection="0"/>
    <xf numFmtId="0" fontId="46" fillId="63" borderId="0" applyNumberFormat="0" applyBorder="0" applyAlignment="0" applyProtection="0"/>
    <xf numFmtId="0" fontId="46" fillId="66" borderId="0" applyNumberFormat="0" applyBorder="0" applyAlignment="0" applyProtection="0"/>
    <xf numFmtId="0" fontId="81" fillId="64" borderId="0" applyNumberFormat="0" applyBorder="0" applyAlignment="0" applyProtection="0">
      <alignment vertical="center"/>
    </xf>
    <xf numFmtId="0" fontId="81" fillId="59" borderId="0" applyNumberFormat="0" applyBorder="0" applyAlignment="0" applyProtection="0">
      <alignment vertical="center"/>
    </xf>
    <xf numFmtId="0" fontId="81" fillId="61" borderId="0" applyNumberFormat="0" applyBorder="0" applyAlignment="0" applyProtection="0">
      <alignment vertical="center"/>
    </xf>
    <xf numFmtId="0" fontId="81" fillId="65" borderId="0" applyNumberFormat="0" applyBorder="0" applyAlignment="0" applyProtection="0">
      <alignment vertical="center"/>
    </xf>
    <xf numFmtId="0" fontId="81" fillId="63" borderId="0" applyNumberFormat="0" applyBorder="0" applyAlignment="0" applyProtection="0">
      <alignment vertical="center"/>
    </xf>
    <xf numFmtId="0" fontId="81" fillId="66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6" fillId="64" borderId="0" applyNumberFormat="0" applyBorder="0" applyAlignment="0" applyProtection="0">
      <alignment vertical="center"/>
    </xf>
    <xf numFmtId="0" fontId="96" fillId="64" borderId="0" applyNumberFormat="0" applyBorder="0" applyAlignment="0" applyProtection="0">
      <alignment vertical="center"/>
    </xf>
    <xf numFmtId="0" fontId="111" fillId="28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96" fillId="59" borderId="0" applyNumberFormat="0" applyBorder="0" applyAlignment="0" applyProtection="0">
      <alignment vertical="center"/>
    </xf>
    <xf numFmtId="0" fontId="96" fillId="59" borderId="0" applyNumberFormat="0" applyBorder="0" applyAlignment="0" applyProtection="0">
      <alignment vertical="center"/>
    </xf>
    <xf numFmtId="0" fontId="111" fillId="32" borderId="0" applyNumberFormat="0" applyBorder="0" applyAlignment="0" applyProtection="0"/>
    <xf numFmtId="0" fontId="47" fillId="59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96" fillId="61" borderId="0" applyNumberFormat="0" applyBorder="0" applyAlignment="0" applyProtection="0">
      <alignment vertical="center"/>
    </xf>
    <xf numFmtId="0" fontId="96" fillId="61" borderId="0" applyNumberFormat="0" applyBorder="0" applyAlignment="0" applyProtection="0">
      <alignment vertical="center"/>
    </xf>
    <xf numFmtId="0" fontId="111" fillId="36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7" fillId="65" borderId="0" applyNumberFormat="0" applyBorder="0" applyAlignment="0" applyProtection="0">
      <alignment vertical="center"/>
    </xf>
    <xf numFmtId="0" fontId="96" fillId="65" borderId="0" applyNumberFormat="0" applyBorder="0" applyAlignment="0" applyProtection="0">
      <alignment vertical="center"/>
    </xf>
    <xf numFmtId="0" fontId="96" fillId="65" borderId="0" applyNumberFormat="0" applyBorder="0" applyAlignment="0" applyProtection="0">
      <alignment vertical="center"/>
    </xf>
    <xf numFmtId="0" fontId="111" fillId="40" borderId="0" applyNumberFormat="0" applyBorder="0" applyAlignment="0" applyProtection="0"/>
    <xf numFmtId="0" fontId="47" fillId="65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6" fillId="63" borderId="0" applyNumberFormat="0" applyBorder="0" applyAlignment="0" applyProtection="0">
      <alignment vertical="center"/>
    </xf>
    <xf numFmtId="0" fontId="96" fillId="63" borderId="0" applyNumberFormat="0" applyBorder="0" applyAlignment="0" applyProtection="0">
      <alignment vertical="center"/>
    </xf>
    <xf numFmtId="0" fontId="111" fillId="44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96" fillId="66" borderId="0" applyNumberFormat="0" applyBorder="0" applyAlignment="0" applyProtection="0">
      <alignment vertical="center"/>
    </xf>
    <xf numFmtId="0" fontId="96" fillId="66" borderId="0" applyNumberFormat="0" applyBorder="0" applyAlignment="0" applyProtection="0">
      <alignment vertical="center"/>
    </xf>
    <xf numFmtId="0" fontId="111" fillId="48" borderId="0" applyNumberFormat="0" applyBorder="0" applyAlignment="0" applyProtection="0"/>
    <xf numFmtId="0" fontId="47" fillId="66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47" fillId="67" borderId="0" applyNumberFormat="0" applyBorder="0" applyAlignment="0" applyProtection="0">
      <alignment vertical="center"/>
    </xf>
    <xf numFmtId="0" fontId="46" fillId="68" borderId="0" applyNumberFormat="0" applyBorder="0" applyAlignment="0" applyProtection="0"/>
    <xf numFmtId="0" fontId="47" fillId="68" borderId="0" applyNumberFormat="0" applyBorder="0" applyAlignment="0" applyProtection="0">
      <alignment vertical="center"/>
    </xf>
    <xf numFmtId="0" fontId="46" fillId="69" borderId="0" applyNumberFormat="0" applyBorder="0" applyAlignment="0" applyProtection="0"/>
    <xf numFmtId="0" fontId="47" fillId="69" borderId="0" applyNumberFormat="0" applyBorder="0" applyAlignment="0" applyProtection="0">
      <alignment vertical="center"/>
    </xf>
    <xf numFmtId="0" fontId="46" fillId="65" borderId="0" applyNumberFormat="0" applyBorder="0" applyAlignment="0" applyProtection="0"/>
    <xf numFmtId="0" fontId="47" fillId="65" borderId="0" applyNumberFormat="0" applyBorder="0" applyAlignment="0" applyProtection="0">
      <alignment vertical="center"/>
    </xf>
    <xf numFmtId="0" fontId="46" fillId="6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6" fillId="70" borderId="0" applyNumberFormat="0" applyBorder="0" applyAlignment="0" applyProtection="0"/>
    <xf numFmtId="0" fontId="47" fillId="70" borderId="0" applyNumberFormat="0" applyBorder="0" applyAlignment="0" applyProtection="0">
      <alignment vertical="center"/>
    </xf>
    <xf numFmtId="0" fontId="47" fillId="67" borderId="0" applyNumberFormat="0" applyBorder="0" applyAlignment="0" applyProtection="0"/>
    <xf numFmtId="0" fontId="46" fillId="67" borderId="0" applyNumberFormat="0" applyBorder="0" applyAlignment="0" applyProtection="0"/>
    <xf numFmtId="0" fontId="46" fillId="67" borderId="0" applyNumberFormat="0" applyBorder="0" applyAlignment="0" applyProtection="0"/>
    <xf numFmtId="0" fontId="46" fillId="67" borderId="0" applyNumberFormat="0" applyBorder="0" applyAlignment="0" applyProtection="0"/>
    <xf numFmtId="0" fontId="47" fillId="68" borderId="0" applyNumberFormat="0" applyBorder="0" applyAlignment="0" applyProtection="0"/>
    <xf numFmtId="0" fontId="46" fillId="68" borderId="0" applyNumberFormat="0" applyBorder="0" applyAlignment="0" applyProtection="0"/>
    <xf numFmtId="0" fontId="46" fillId="68" borderId="0" applyNumberFormat="0" applyBorder="0" applyAlignment="0" applyProtection="0"/>
    <xf numFmtId="0" fontId="46" fillId="68" borderId="0" applyNumberFormat="0" applyBorder="0" applyAlignment="0" applyProtection="0"/>
    <xf numFmtId="0" fontId="47" fillId="69" borderId="0" applyNumberFormat="0" applyBorder="0" applyAlignment="0" applyProtection="0"/>
    <xf numFmtId="0" fontId="46" fillId="69" borderId="0" applyNumberFormat="0" applyBorder="0" applyAlignment="0" applyProtection="0"/>
    <xf numFmtId="0" fontId="46" fillId="69" borderId="0" applyNumberFormat="0" applyBorder="0" applyAlignment="0" applyProtection="0"/>
    <xf numFmtId="0" fontId="46" fillId="69" borderId="0" applyNumberFormat="0" applyBorder="0" applyAlignment="0" applyProtection="0"/>
    <xf numFmtId="0" fontId="47" fillId="65" borderId="0" applyNumberFormat="0" applyBorder="0" applyAlignment="0" applyProtection="0"/>
    <xf numFmtId="0" fontId="46" fillId="65" borderId="0" applyNumberFormat="0" applyBorder="0" applyAlignment="0" applyProtection="0"/>
    <xf numFmtId="0" fontId="46" fillId="65" borderId="0" applyNumberFormat="0" applyBorder="0" applyAlignment="0" applyProtection="0"/>
    <xf numFmtId="0" fontId="46" fillId="65" borderId="0" applyNumberFormat="0" applyBorder="0" applyAlignment="0" applyProtection="0"/>
    <xf numFmtId="0" fontId="47" fillId="63" borderId="0" applyNumberFormat="0" applyBorder="0" applyAlignment="0" applyProtection="0"/>
    <xf numFmtId="0" fontId="46" fillId="63" borderId="0" applyNumberFormat="0" applyBorder="0" applyAlignment="0" applyProtection="0"/>
    <xf numFmtId="0" fontId="46" fillId="63" borderId="0" applyNumberFormat="0" applyBorder="0" applyAlignment="0" applyProtection="0"/>
    <xf numFmtId="0" fontId="46" fillId="63" borderId="0" applyNumberFormat="0" applyBorder="0" applyAlignment="0" applyProtection="0"/>
    <xf numFmtId="0" fontId="47" fillId="70" borderId="0" applyNumberFormat="0" applyBorder="0" applyAlignment="0" applyProtection="0"/>
    <xf numFmtId="0" fontId="46" fillId="70" borderId="0" applyNumberFormat="0" applyBorder="0" applyAlignment="0" applyProtection="0"/>
    <xf numFmtId="0" fontId="46" fillId="70" borderId="0" applyNumberFormat="0" applyBorder="0" applyAlignment="0" applyProtection="0"/>
    <xf numFmtId="0" fontId="46" fillId="70" borderId="0" applyNumberFormat="0" applyBorder="0" applyAlignment="0" applyProtection="0"/>
    <xf numFmtId="0" fontId="62" fillId="57" borderId="66" applyNumberFormat="0" applyAlignment="0" applyProtection="0"/>
    <xf numFmtId="0" fontId="63" fillId="57" borderId="66" applyNumberFormat="0" applyAlignment="0" applyProtection="0"/>
    <xf numFmtId="0" fontId="63" fillId="57" borderId="66" applyNumberFormat="0" applyAlignment="0" applyProtection="0"/>
    <xf numFmtId="0" fontId="63" fillId="57" borderId="66" applyNumberFormat="0" applyAlignment="0" applyProtection="0"/>
    <xf numFmtId="0" fontId="64" fillId="0" borderId="0" applyNumberFormat="0" applyFill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49" fillId="57" borderId="67" applyNumberFormat="0" applyAlignment="0" applyProtection="0"/>
    <xf numFmtId="0" fontId="65" fillId="57" borderId="67" applyNumberFormat="0" applyAlignment="0" applyProtection="0"/>
    <xf numFmtId="0" fontId="65" fillId="57" borderId="67" applyNumberFormat="0" applyAlignment="0" applyProtection="0"/>
    <xf numFmtId="0" fontId="65" fillId="57" borderId="67" applyNumberFormat="0" applyAlignment="0" applyProtection="0"/>
    <xf numFmtId="0" fontId="65" fillId="57" borderId="67" applyNumberFormat="0" applyAlignment="0" applyProtection="0"/>
    <xf numFmtId="0" fontId="49" fillId="57" borderId="67" applyNumberFormat="0" applyAlignment="0" applyProtection="0">
      <alignment vertical="center"/>
    </xf>
    <xf numFmtId="0" fontId="49" fillId="57" borderId="67" applyNumberFormat="0" applyAlignment="0" applyProtection="0"/>
    <xf numFmtId="0" fontId="49" fillId="49" borderId="67" applyNumberFormat="0" applyAlignment="0" applyProtection="0">
      <alignment vertical="center"/>
    </xf>
    <xf numFmtId="0" fontId="49" fillId="49" borderId="67" applyNumberFormat="0" applyAlignment="0" applyProtection="0">
      <alignment vertical="center"/>
    </xf>
    <xf numFmtId="0" fontId="66" fillId="0" borderId="68" applyNumberFormat="0" applyFill="0" applyAlignment="0" applyProtection="0"/>
    <xf numFmtId="0" fontId="53" fillId="71" borderId="69" applyNumberFormat="0" applyAlignment="0" applyProtection="0"/>
    <xf numFmtId="0" fontId="53" fillId="71" borderId="69" applyNumberFormat="0" applyAlignment="0" applyProtection="0"/>
    <xf numFmtId="0" fontId="53" fillId="71" borderId="69" applyNumberFormat="0" applyAlignment="0" applyProtection="0">
      <alignment vertical="center"/>
    </xf>
    <xf numFmtId="0" fontId="53" fillId="71" borderId="69" applyNumberFormat="0" applyAlignment="0" applyProtection="0">
      <alignment vertical="center"/>
    </xf>
    <xf numFmtId="0" fontId="41" fillId="53" borderId="70" applyNumberFormat="0" applyFont="0" applyAlignment="0" applyProtection="0"/>
    <xf numFmtId="0" fontId="41" fillId="53" borderId="70" applyNumberFormat="0" applyFont="0" applyAlignment="0" applyProtection="0"/>
    <xf numFmtId="0" fontId="41" fillId="53" borderId="70" applyNumberFormat="0" applyFont="0" applyAlignment="0" applyProtection="0"/>
    <xf numFmtId="0" fontId="41" fillId="53" borderId="70" applyNumberFormat="0" applyFont="0" applyAlignment="0" applyProtection="0"/>
    <xf numFmtId="38" fontId="10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56" fillId="51" borderId="67" applyNumberFormat="0" applyAlignment="0" applyProtection="0"/>
    <xf numFmtId="0" fontId="67" fillId="51" borderId="67" applyNumberFormat="0" applyAlignment="0" applyProtection="0"/>
    <xf numFmtId="0" fontId="67" fillId="51" borderId="67" applyNumberFormat="0" applyAlignment="0" applyProtection="0"/>
    <xf numFmtId="0" fontId="67" fillId="51" borderId="67" applyNumberFormat="0" applyAlignment="0" applyProtection="0"/>
    <xf numFmtId="0" fontId="67" fillId="51" borderId="67" applyNumberFormat="0" applyAlignment="0" applyProtection="0"/>
    <xf numFmtId="0" fontId="55" fillId="0" borderId="71" applyNumberFormat="0" applyFill="0" applyAlignment="0" applyProtection="0"/>
    <xf numFmtId="0" fontId="68" fillId="0" borderId="71" applyNumberFormat="0" applyFill="0" applyAlignment="0" applyProtection="0"/>
    <xf numFmtId="0" fontId="68" fillId="0" borderId="71" applyNumberFormat="0" applyFill="0" applyAlignment="0" applyProtection="0"/>
    <xf numFmtId="0" fontId="68" fillId="0" borderId="71" applyNumberFormat="0" applyFill="0" applyAlignment="0" applyProtection="0"/>
    <xf numFmtId="0" fontId="5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>
      <alignment vertical="center"/>
    </xf>
    <xf numFmtId="0" fontId="61" fillId="54" borderId="0" applyNumberFormat="0" applyBorder="0" applyAlignment="0" applyProtection="0">
      <alignment vertical="center"/>
    </xf>
    <xf numFmtId="0" fontId="61" fillId="54" borderId="0" applyNumberFormat="0" applyBorder="0" applyAlignment="0" applyProtection="0"/>
    <xf numFmtId="0" fontId="70" fillId="54" borderId="0" applyNumberFormat="0" applyBorder="0" applyAlignment="0" applyProtection="0"/>
    <xf numFmtId="0" fontId="70" fillId="54" borderId="0" applyNumberFormat="0" applyBorder="0" applyAlignment="0" applyProtection="0"/>
    <xf numFmtId="0" fontId="70" fillId="54" borderId="0" applyNumberFormat="0" applyBorder="0" applyAlignment="0" applyProtection="0"/>
    <xf numFmtId="0" fontId="58" fillId="0" borderId="73" applyNumberFormat="0" applyFill="0" applyAlignment="0" applyProtection="0">
      <alignment vertical="center"/>
    </xf>
    <xf numFmtId="0" fontId="58" fillId="0" borderId="73" applyNumberFormat="0" applyFill="0" applyAlignment="0" applyProtection="0"/>
    <xf numFmtId="0" fontId="102" fillId="0" borderId="72" applyNumberFormat="0" applyFill="0" applyAlignment="0" applyProtection="0">
      <alignment vertical="center"/>
    </xf>
    <xf numFmtId="0" fontId="58" fillId="0" borderId="73" applyNumberFormat="0" applyFill="0" applyAlignment="0" applyProtection="0">
      <alignment vertical="center"/>
    </xf>
    <xf numFmtId="0" fontId="59" fillId="0" borderId="74" applyNumberFormat="0" applyFill="0" applyAlignment="0" applyProtection="0">
      <alignment vertical="center"/>
    </xf>
    <xf numFmtId="0" fontId="59" fillId="0" borderId="74" applyNumberFormat="0" applyFill="0" applyAlignment="0" applyProtection="0"/>
    <xf numFmtId="0" fontId="103" fillId="0" borderId="74" applyNumberFormat="0" applyFill="0" applyAlignment="0" applyProtection="0">
      <alignment vertical="center"/>
    </xf>
    <xf numFmtId="0" fontId="103" fillId="0" borderId="74" applyNumberFormat="0" applyFill="0" applyAlignment="0" applyProtection="0">
      <alignment vertical="center"/>
    </xf>
    <xf numFmtId="0" fontId="60" fillId="0" borderId="76" applyNumberFormat="0" applyFill="0" applyAlignment="0" applyProtection="0">
      <alignment vertical="center"/>
    </xf>
    <xf numFmtId="0" fontId="60" fillId="0" borderId="76" applyNumberFormat="0" applyFill="0" applyAlignment="0" applyProtection="0"/>
    <xf numFmtId="0" fontId="104" fillId="0" borderId="75" applyNumberFormat="0" applyFill="0" applyAlignment="0" applyProtection="0">
      <alignment vertical="center"/>
    </xf>
    <xf numFmtId="0" fontId="60" fillId="0" borderId="76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104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108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56" fillId="51" borderId="67" applyNumberFormat="0" applyAlignment="0" applyProtection="0"/>
    <xf numFmtId="0" fontId="56" fillId="51" borderId="67" applyNumberFormat="0" applyAlignment="0" applyProtection="0"/>
    <xf numFmtId="0" fontId="56" fillId="51" borderId="67" applyNumberFormat="0" applyAlignment="0" applyProtection="0">
      <alignment vertical="center"/>
    </xf>
    <xf numFmtId="0" fontId="56" fillId="51" borderId="67" applyNumberFormat="0" applyAlignment="0" applyProtection="0">
      <alignment vertical="center"/>
    </xf>
    <xf numFmtId="0" fontId="71" fillId="52" borderId="0" applyNumberFormat="0" applyBorder="0" applyAlignment="0" applyProtection="0"/>
    <xf numFmtId="0" fontId="54" fillId="0" borderId="68" applyNumberFormat="0" applyFill="0" applyAlignment="0" applyProtection="0"/>
    <xf numFmtId="0" fontId="54" fillId="0" borderId="68" applyNumberFormat="0" applyFill="0" applyAlignment="0" applyProtection="0"/>
    <xf numFmtId="0" fontId="54" fillId="0" borderId="68" applyNumberFormat="0" applyFill="0" applyAlignment="0" applyProtection="0">
      <alignment vertical="center"/>
    </xf>
    <xf numFmtId="0" fontId="54" fillId="0" borderId="68" applyNumberFormat="0" applyFill="0" applyAlignment="0" applyProtection="0">
      <alignment vertical="center"/>
    </xf>
    <xf numFmtId="0" fontId="51" fillId="60" borderId="0" applyNumberFormat="0" applyBorder="0" applyAlignment="0" applyProtection="0"/>
    <xf numFmtId="0" fontId="72" fillId="60" borderId="0" applyNumberFormat="0" applyBorder="0" applyAlignment="0" applyProtection="0"/>
    <xf numFmtId="0" fontId="72" fillId="60" borderId="0" applyNumberFormat="0" applyBorder="0" applyAlignment="0" applyProtection="0"/>
    <xf numFmtId="0" fontId="72" fillId="60" borderId="0" applyNumberFormat="0" applyBorder="0" applyAlignment="0" applyProtection="0"/>
    <xf numFmtId="0" fontId="72" fillId="60" borderId="0" applyNumberFormat="0" applyBorder="0" applyAlignment="0" applyProtection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53" borderId="70" applyNumberFormat="0" applyFont="0" applyAlignment="0" applyProtection="0">
      <alignment vertical="center"/>
    </xf>
    <xf numFmtId="0" fontId="42" fillId="53" borderId="70" applyNumberFormat="0" applyFont="0" applyAlignment="0" applyProtection="0"/>
    <xf numFmtId="0" fontId="41" fillId="53" borderId="70" applyNumberFormat="0" applyFont="0" applyAlignment="0" applyProtection="0">
      <alignment vertical="center"/>
    </xf>
    <xf numFmtId="0" fontId="42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24" borderId="64" applyNumberFormat="0" applyFont="0" applyAlignment="0" applyProtection="0"/>
    <xf numFmtId="0" fontId="42" fillId="24" borderId="64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42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17" fillId="53" borderId="70" applyNumberFormat="0" applyFont="0" applyAlignment="0" applyProtection="0"/>
    <xf numFmtId="0" fontId="62" fillId="57" borderId="66" applyNumberFormat="0" applyAlignment="0" applyProtection="0">
      <alignment vertical="center"/>
    </xf>
    <xf numFmtId="0" fontId="62" fillId="57" borderId="66" applyNumberFormat="0" applyAlignment="0" applyProtection="0"/>
    <xf numFmtId="0" fontId="62" fillId="49" borderId="66" applyNumberFormat="0" applyAlignment="0" applyProtection="0">
      <alignment vertical="center"/>
    </xf>
    <xf numFmtId="0" fontId="62" fillId="49" borderId="66" applyNumberFormat="0" applyAlignment="0" applyProtection="0">
      <alignment vertical="center"/>
    </xf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0" fillId="54" borderId="0" applyNumberFormat="0" applyBorder="0" applyAlignment="0" applyProtection="0"/>
    <xf numFmtId="0" fontId="50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63" fillId="57" borderId="66" applyNumberFormat="0" applyAlignment="0" applyProtection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/>
    <xf numFmtId="0" fontId="7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7" fillId="0" borderId="0"/>
    <xf numFmtId="0" fontId="42" fillId="0" borderId="0"/>
    <xf numFmtId="0" fontId="17" fillId="0" borderId="0"/>
    <xf numFmtId="0" fontId="42" fillId="0" borderId="0"/>
    <xf numFmtId="0" fontId="42" fillId="0" borderId="0"/>
    <xf numFmtId="0" fontId="17" fillId="0" borderId="0"/>
    <xf numFmtId="0" fontId="42" fillId="0" borderId="0"/>
    <xf numFmtId="0" fontId="1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7" fillId="0" borderId="0"/>
    <xf numFmtId="0" fontId="17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4" fillId="0" borderId="0"/>
    <xf numFmtId="0" fontId="42" fillId="0" borderId="0"/>
    <xf numFmtId="0" fontId="17" fillId="0" borderId="0"/>
    <xf numFmtId="0" fontId="42" fillId="0" borderId="0"/>
    <xf numFmtId="0" fontId="1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9" fillId="0" borderId="0" applyNumberFormat="0" applyFill="0" applyBorder="0" applyAlignment="0" applyProtection="0"/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/>
    <xf numFmtId="0" fontId="8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74" fillId="0" borderId="73" applyNumberFormat="0" applyFill="0" applyAlignment="0" applyProtection="0"/>
    <xf numFmtId="0" fontId="75" fillId="0" borderId="74" applyNumberFormat="0" applyFill="0" applyAlignment="0" applyProtection="0"/>
    <xf numFmtId="0" fontId="76" fillId="0" borderId="76" applyNumberFormat="0" applyFill="0" applyAlignment="0" applyProtection="0"/>
    <xf numFmtId="0" fontId="76" fillId="0" borderId="0" applyNumberFormat="0" applyFill="0" applyBorder="0" applyAlignment="0" applyProtection="0"/>
    <xf numFmtId="0" fontId="68" fillId="0" borderId="71" applyNumberFormat="0" applyFill="0" applyAlignment="0" applyProtection="0"/>
    <xf numFmtId="0" fontId="68" fillId="0" borderId="71" applyNumberFormat="0" applyFill="0" applyAlignment="0" applyProtection="0"/>
    <xf numFmtId="0" fontId="58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59" fillId="0" borderId="74" applyNumberFormat="0" applyFill="0" applyAlignment="0" applyProtection="0"/>
    <xf numFmtId="0" fontId="75" fillId="0" borderId="74" applyNumberFormat="0" applyFill="0" applyAlignment="0" applyProtection="0"/>
    <xf numFmtId="0" fontId="75" fillId="0" borderId="74" applyNumberFormat="0" applyFill="0" applyAlignment="0" applyProtection="0"/>
    <xf numFmtId="0" fontId="75" fillId="0" borderId="74" applyNumberFormat="0" applyFill="0" applyAlignment="0" applyProtection="0"/>
    <xf numFmtId="0" fontId="60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60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7" fillId="71" borderId="69" applyNumberFormat="0" applyAlignment="0" applyProtection="0"/>
    <xf numFmtId="0" fontId="54" fillId="0" borderId="68" applyNumberFormat="0" applyFill="0" applyAlignment="0" applyProtection="0"/>
    <xf numFmtId="0" fontId="66" fillId="0" borderId="68" applyNumberFormat="0" applyFill="0" applyAlignment="0" applyProtection="0"/>
    <xf numFmtId="0" fontId="66" fillId="0" borderId="68" applyNumberFormat="0" applyFill="0" applyAlignment="0" applyProtection="0"/>
    <xf numFmtId="0" fontId="66" fillId="0" borderId="68" applyNumberFormat="0" applyFill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3" fillId="71" borderId="69" applyNumberFormat="0" applyAlignment="0" applyProtection="0"/>
    <xf numFmtId="0" fontId="77" fillId="71" borderId="69" applyNumberFormat="0" applyAlignment="0" applyProtection="0"/>
    <xf numFmtId="0" fontId="77" fillId="71" borderId="69" applyNumberFormat="0" applyAlignment="0" applyProtection="0"/>
    <xf numFmtId="0" fontId="77" fillId="71" borderId="69" applyNumberFormat="0" applyAlignment="0" applyProtection="0"/>
    <xf numFmtId="0" fontId="81" fillId="67" borderId="0" applyNumberFormat="0" applyBorder="0" applyAlignment="0" applyProtection="0">
      <alignment vertical="center"/>
    </xf>
    <xf numFmtId="0" fontId="81" fillId="68" borderId="0" applyNumberFormat="0" applyBorder="0" applyAlignment="0" applyProtection="0">
      <alignment vertical="center"/>
    </xf>
    <xf numFmtId="0" fontId="81" fillId="69" borderId="0" applyNumberFormat="0" applyBorder="0" applyAlignment="0" applyProtection="0">
      <alignment vertical="center"/>
    </xf>
    <xf numFmtId="0" fontId="81" fillId="65" borderId="0" applyNumberFormat="0" applyBorder="0" applyAlignment="0" applyProtection="0">
      <alignment vertical="center"/>
    </xf>
    <xf numFmtId="0" fontId="81" fillId="63" borderId="0" applyNumberFormat="0" applyBorder="0" applyAlignment="0" applyProtection="0">
      <alignment vertical="center"/>
    </xf>
    <xf numFmtId="0" fontId="81" fillId="70" borderId="0" applyNumberFormat="0" applyBorder="0" applyAlignment="0" applyProtection="0">
      <alignment vertical="center"/>
    </xf>
    <xf numFmtId="0" fontId="47" fillId="67" borderId="0" applyNumberFormat="0" applyBorder="0" applyAlignment="0" applyProtection="0">
      <alignment vertical="center"/>
    </xf>
    <xf numFmtId="0" fontId="96" fillId="67" borderId="0" applyNumberFormat="0" applyBorder="0" applyAlignment="0" applyProtection="0">
      <alignment vertical="center"/>
    </xf>
    <xf numFmtId="0" fontId="96" fillId="67" borderId="0" applyNumberFormat="0" applyBorder="0" applyAlignment="0" applyProtection="0">
      <alignment vertical="center"/>
    </xf>
    <xf numFmtId="0" fontId="111" fillId="25" borderId="0" applyNumberFormat="0" applyBorder="0" applyAlignment="0" applyProtection="0"/>
    <xf numFmtId="0" fontId="47" fillId="67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96" fillId="68" borderId="0" applyNumberFormat="0" applyBorder="0" applyAlignment="0" applyProtection="0">
      <alignment vertical="center"/>
    </xf>
    <xf numFmtId="0" fontId="96" fillId="68" borderId="0" applyNumberFormat="0" applyBorder="0" applyAlignment="0" applyProtection="0">
      <alignment vertical="center"/>
    </xf>
    <xf numFmtId="0" fontId="111" fillId="29" borderId="0" applyNumberFormat="0" applyBorder="0" applyAlignment="0" applyProtection="0"/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96" fillId="69" borderId="0" applyNumberFormat="0" applyBorder="0" applyAlignment="0" applyProtection="0">
      <alignment vertical="center"/>
    </xf>
    <xf numFmtId="0" fontId="96" fillId="69" borderId="0" applyNumberFormat="0" applyBorder="0" applyAlignment="0" applyProtection="0">
      <alignment vertical="center"/>
    </xf>
    <xf numFmtId="0" fontId="111" fillId="33" borderId="0" applyNumberFormat="0" applyBorder="0" applyAlignment="0" applyProtection="0"/>
    <xf numFmtId="0" fontId="47" fillId="69" borderId="0" applyNumberFormat="0" applyBorder="0" applyAlignment="0" applyProtection="0">
      <alignment vertical="center"/>
    </xf>
    <xf numFmtId="0" fontId="47" fillId="65" borderId="0" applyNumberFormat="0" applyBorder="0" applyAlignment="0" applyProtection="0">
      <alignment vertical="center"/>
    </xf>
    <xf numFmtId="0" fontId="96" fillId="65" borderId="0" applyNumberFormat="0" applyBorder="0" applyAlignment="0" applyProtection="0">
      <alignment vertical="center"/>
    </xf>
    <xf numFmtId="0" fontId="96" fillId="65" borderId="0" applyNumberFormat="0" applyBorder="0" applyAlignment="0" applyProtection="0">
      <alignment vertical="center"/>
    </xf>
    <xf numFmtId="0" fontId="111" fillId="37" borderId="0" applyNumberFormat="0" applyBorder="0" applyAlignment="0" applyProtection="0"/>
    <xf numFmtId="0" fontId="47" fillId="65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6" fillId="63" borderId="0" applyNumberFormat="0" applyBorder="0" applyAlignment="0" applyProtection="0">
      <alignment vertical="center"/>
    </xf>
    <xf numFmtId="0" fontId="96" fillId="63" borderId="0" applyNumberFormat="0" applyBorder="0" applyAlignment="0" applyProtection="0">
      <alignment vertical="center"/>
    </xf>
    <xf numFmtId="0" fontId="111" fillId="41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111" fillId="45" borderId="0" applyNumberFormat="0" applyBorder="0" applyAlignment="0" applyProtection="0"/>
    <xf numFmtId="0" fontId="47" fillId="70" borderId="0" applyNumberFormat="0" applyBorder="0" applyAlignment="0" applyProtection="0">
      <alignment vertical="center"/>
    </xf>
    <xf numFmtId="0" fontId="90" fillId="71" borderId="69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49" fillId="57" borderId="67" applyNumberFormat="0" applyAlignment="0" applyProtection="0">
      <alignment vertical="center"/>
    </xf>
    <xf numFmtId="0" fontId="92" fillId="57" borderId="67" applyNumberFormat="0" applyAlignment="0" applyProtection="0">
      <alignment vertical="center"/>
    </xf>
    <xf numFmtId="0" fontId="49" fillId="57" borderId="67" applyNumberFormat="0" applyAlignment="0" applyProtection="0">
      <alignment vertical="center"/>
    </xf>
    <xf numFmtId="0" fontId="92" fillId="57" borderId="67" applyNumberFormat="0" applyAlignment="0" applyProtection="0">
      <alignment vertical="center"/>
    </xf>
    <xf numFmtId="0" fontId="92" fillId="57" borderId="67" applyNumberFormat="0" applyAlignment="0" applyProtection="0">
      <alignment vertical="center"/>
    </xf>
    <xf numFmtId="0" fontId="113" fillId="22" borderId="60" applyNumberFormat="0" applyAlignment="0" applyProtection="0"/>
    <xf numFmtId="0" fontId="49" fillId="57" borderId="67" applyNumberFormat="0" applyAlignment="0" applyProtection="0">
      <alignment vertical="center"/>
    </xf>
    <xf numFmtId="0" fontId="49" fillId="57" borderId="67" applyNumberFormat="0" applyAlignment="0" applyProtection="0">
      <alignment vertical="center"/>
    </xf>
    <xf numFmtId="0" fontId="49" fillId="57" borderId="67" applyNumberFormat="0" applyAlignment="0" applyProtection="0">
      <alignment vertical="center"/>
    </xf>
    <xf numFmtId="0" fontId="49" fillId="57" borderId="67" applyNumberFormat="0" applyAlignment="0" applyProtection="0">
      <alignment vertical="center"/>
    </xf>
    <xf numFmtId="0" fontId="49" fillId="57" borderId="67" applyNumberFormat="0" applyAlignment="0" applyProtection="0">
      <alignment vertical="center"/>
    </xf>
    <xf numFmtId="0" fontId="49" fillId="57" borderId="67" applyNumberFormat="0" applyAlignment="0" applyProtection="0">
      <alignment vertical="center"/>
    </xf>
    <xf numFmtId="0" fontId="83" fillId="60" borderId="0" applyNumberFormat="0" applyBorder="0" applyAlignment="0" applyProtection="0">
      <alignment vertical="center"/>
    </xf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0" fontId="50" fillId="52" borderId="0" applyNumberFormat="0" applyBorder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114" fillId="19" borderId="0" applyNumberFormat="0" applyBorder="0" applyAlignment="0" applyProtection="0"/>
    <xf numFmtId="0" fontId="50" fillId="52" borderId="0" applyNumberFormat="0" applyBorder="0" applyAlignment="0" applyProtection="0">
      <alignment vertical="center"/>
    </xf>
    <xf numFmtId="0" fontId="95" fillId="0" borderId="68" applyNumberFormat="0" applyFill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78" fillId="53" borderId="70" applyNumberFormat="0" applyFont="0" applyAlignment="0" applyProtection="0">
      <alignment vertical="center"/>
    </xf>
    <xf numFmtId="0" fontId="78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41" fillId="53" borderId="70" applyNumberFormat="0" applyFont="0" applyAlignment="0" applyProtection="0">
      <alignment vertical="center"/>
    </xf>
    <xf numFmtId="0" fontId="83" fillId="60" borderId="0" applyNumberFormat="0" applyBorder="0" applyAlignment="0" applyProtection="0">
      <alignment vertical="center"/>
    </xf>
    <xf numFmtId="0" fontId="83" fillId="60" borderId="0" applyNumberFormat="0" applyBorder="0" applyAlignment="0" applyProtection="0">
      <alignment vertical="center"/>
    </xf>
    <xf numFmtId="0" fontId="115" fillId="20" borderId="0" applyNumberFormat="0" applyBorder="0" applyAlignment="0" applyProtection="0"/>
    <xf numFmtId="0" fontId="51" fillId="6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53" fillId="71" borderId="69" applyNumberFormat="0" applyAlignment="0" applyProtection="0">
      <alignment vertical="center"/>
    </xf>
    <xf numFmtId="0" fontId="97" fillId="71" borderId="69" applyNumberFormat="0" applyAlignment="0" applyProtection="0">
      <alignment vertical="center"/>
    </xf>
    <xf numFmtId="0" fontId="97" fillId="71" borderId="69" applyNumberFormat="0" applyAlignment="0" applyProtection="0">
      <alignment vertical="center"/>
    </xf>
    <xf numFmtId="0" fontId="117" fillId="23" borderId="63" applyNumberFormat="0" applyAlignment="0" applyProtection="0"/>
    <xf numFmtId="0" fontId="53" fillId="71" borderId="69" applyNumberFormat="0" applyAlignment="0" applyProtection="0">
      <alignment vertical="center"/>
    </xf>
    <xf numFmtId="0" fontId="93" fillId="51" borderId="67" applyNumberFormat="0" applyAlignment="0" applyProtection="0">
      <alignment vertical="center"/>
    </xf>
    <xf numFmtId="0" fontId="94" fillId="57" borderId="66" applyNumberFormat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168" fontId="41" fillId="0" borderId="0" applyFont="0" applyFill="0" applyBorder="0" applyAlignment="0" applyProtection="0"/>
    <xf numFmtId="169" fontId="41" fillId="0" borderId="0" applyFont="0" applyFill="0" applyBorder="0" applyAlignment="0" applyProtection="0"/>
    <xf numFmtId="169" fontId="41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41" fontId="41" fillId="0" borderId="0" applyFont="0" applyFill="0" applyBorder="0" applyAlignment="0" applyProtection="0">
      <alignment vertical="center"/>
    </xf>
    <xf numFmtId="41" fontId="98" fillId="0" borderId="0" applyFont="0" applyFill="0" applyBorder="0" applyAlignment="0" applyProtection="0">
      <alignment vertical="center"/>
    </xf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41" fontId="98" fillId="0" borderId="0" applyFont="0" applyFill="0" applyBorder="0" applyAlignment="0" applyProtection="0">
      <alignment vertical="center"/>
    </xf>
    <xf numFmtId="41" fontId="98" fillId="0" borderId="0" applyFont="0" applyFill="0" applyBorder="0" applyAlignment="0" applyProtection="0">
      <alignment vertical="center"/>
    </xf>
    <xf numFmtId="41" fontId="98" fillId="0" borderId="0" applyFont="0" applyFill="0" applyBorder="0" applyAlignment="0" applyProtection="0">
      <alignment vertical="center"/>
    </xf>
    <xf numFmtId="41" fontId="98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168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80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0" fontId="54" fillId="0" borderId="68" applyNumberFormat="0" applyFill="0" applyAlignment="0" applyProtection="0">
      <alignment vertical="center"/>
    </xf>
    <xf numFmtId="0" fontId="95" fillId="0" borderId="68" applyNumberFormat="0" applyFill="0" applyAlignment="0" applyProtection="0">
      <alignment vertical="center"/>
    </xf>
    <xf numFmtId="0" fontId="95" fillId="0" borderId="68" applyNumberFormat="0" applyFill="0" applyAlignment="0" applyProtection="0">
      <alignment vertical="center"/>
    </xf>
    <xf numFmtId="0" fontId="118" fillId="0" borderId="62" applyNumberFormat="0" applyFill="0" applyAlignment="0" applyProtection="0"/>
    <xf numFmtId="0" fontId="54" fillId="0" borderId="68" applyNumberFormat="0" applyFill="0" applyAlignment="0" applyProtection="0">
      <alignment vertical="center"/>
    </xf>
    <xf numFmtId="0" fontId="55" fillId="0" borderId="71" applyNumberFormat="0" applyFill="0" applyAlignment="0" applyProtection="0">
      <alignment vertical="center"/>
    </xf>
    <xf numFmtId="0" fontId="91" fillId="0" borderId="71" applyNumberFormat="0" applyFill="0" applyAlignment="0" applyProtection="0">
      <alignment vertical="center"/>
    </xf>
    <xf numFmtId="0" fontId="91" fillId="0" borderId="71" applyNumberFormat="0" applyFill="0" applyAlignment="0" applyProtection="0">
      <alignment vertical="center"/>
    </xf>
    <xf numFmtId="0" fontId="12" fillId="0" borderId="65" applyNumberFormat="0" applyFill="0" applyAlignment="0" applyProtection="0"/>
    <xf numFmtId="0" fontId="55" fillId="0" borderId="71" applyNumberFormat="0" applyFill="0" applyAlignment="0" applyProtection="0">
      <alignment vertical="center"/>
    </xf>
    <xf numFmtId="0" fontId="56" fillId="51" borderId="67" applyNumberFormat="0" applyAlignment="0" applyProtection="0">
      <alignment vertical="center"/>
    </xf>
    <xf numFmtId="0" fontId="93" fillId="51" borderId="67" applyNumberFormat="0" applyAlignment="0" applyProtection="0">
      <alignment vertical="center"/>
    </xf>
    <xf numFmtId="0" fontId="93" fillId="51" borderId="67" applyNumberFormat="0" applyAlignment="0" applyProtection="0">
      <alignment vertical="center"/>
    </xf>
    <xf numFmtId="0" fontId="119" fillId="21" borderId="60" applyNumberFormat="0" applyAlignment="0" applyProtection="0"/>
    <xf numFmtId="0" fontId="56" fillId="51" borderId="67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73" applyNumberFormat="0" applyFill="0" applyAlignment="0" applyProtection="0">
      <alignment vertical="center"/>
    </xf>
    <xf numFmtId="0" fontId="87" fillId="0" borderId="73" applyNumberFormat="0" applyFill="0" applyAlignment="0" applyProtection="0">
      <alignment vertical="center"/>
    </xf>
    <xf numFmtId="0" fontId="87" fillId="0" borderId="73" applyNumberFormat="0" applyFill="0" applyAlignment="0" applyProtection="0">
      <alignment vertical="center"/>
    </xf>
    <xf numFmtId="0" fontId="120" fillId="0" borderId="57" applyNumberFormat="0" applyFill="0" applyAlignment="0" applyProtection="0"/>
    <xf numFmtId="0" fontId="58" fillId="0" borderId="73" applyNumberFormat="0" applyFill="0" applyAlignment="0" applyProtection="0">
      <alignment vertical="center"/>
    </xf>
    <xf numFmtId="0" fontId="59" fillId="0" borderId="74" applyNumberFormat="0" applyFill="0" applyAlignment="0" applyProtection="0">
      <alignment vertical="center"/>
    </xf>
    <xf numFmtId="0" fontId="88" fillId="0" borderId="74" applyNumberFormat="0" applyFill="0" applyAlignment="0" applyProtection="0">
      <alignment vertical="center"/>
    </xf>
    <xf numFmtId="0" fontId="88" fillId="0" borderId="74" applyNumberFormat="0" applyFill="0" applyAlignment="0" applyProtection="0">
      <alignment vertical="center"/>
    </xf>
    <xf numFmtId="0" fontId="121" fillId="0" borderId="58" applyNumberFormat="0" applyFill="0" applyAlignment="0" applyProtection="0"/>
    <xf numFmtId="0" fontId="59" fillId="0" borderId="74" applyNumberFormat="0" applyFill="0" applyAlignment="0" applyProtection="0">
      <alignment vertical="center"/>
    </xf>
    <xf numFmtId="0" fontId="60" fillId="0" borderId="76" applyNumberFormat="0" applyFill="0" applyAlignment="0" applyProtection="0">
      <alignment vertical="center"/>
    </xf>
    <xf numFmtId="0" fontId="89" fillId="0" borderId="76" applyNumberFormat="0" applyFill="0" applyAlignment="0" applyProtection="0">
      <alignment vertical="center"/>
    </xf>
    <xf numFmtId="0" fontId="89" fillId="0" borderId="76" applyNumberFormat="0" applyFill="0" applyAlignment="0" applyProtection="0">
      <alignment vertical="center"/>
    </xf>
    <xf numFmtId="0" fontId="122" fillId="0" borderId="59" applyNumberFormat="0" applyFill="0" applyAlignment="0" applyProtection="0"/>
    <xf numFmtId="0" fontId="60" fillId="0" borderId="76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61" fillId="54" borderId="0" applyNumberFormat="0" applyBorder="0" applyAlignment="0" applyProtection="0">
      <alignment vertical="center"/>
    </xf>
    <xf numFmtId="0" fontId="86" fillId="54" borderId="0" applyNumberFormat="0" applyBorder="0" applyAlignment="0" applyProtection="0">
      <alignment vertical="center"/>
    </xf>
    <xf numFmtId="0" fontId="86" fillId="54" borderId="0" applyNumberFormat="0" applyBorder="0" applyAlignment="0" applyProtection="0">
      <alignment vertical="center"/>
    </xf>
    <xf numFmtId="0" fontId="124" fillId="18" borderId="0" applyNumberFormat="0" applyBorder="0" applyAlignment="0" applyProtection="0"/>
    <xf numFmtId="0" fontId="61" fillId="54" borderId="0" applyNumberFormat="0" applyBorder="0" applyAlignment="0" applyProtection="0">
      <alignment vertical="center"/>
    </xf>
    <xf numFmtId="0" fontId="78" fillId="53" borderId="70" applyNumberFormat="0" applyFont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84" fillId="52" borderId="0" applyNumberFormat="0" applyBorder="0" applyAlignment="0" applyProtection="0">
      <alignment vertical="center"/>
    </xf>
    <xf numFmtId="0" fontId="62" fillId="57" borderId="66" applyNumberFormat="0" applyAlignment="0" applyProtection="0">
      <alignment vertical="center"/>
    </xf>
    <xf numFmtId="0" fontId="94" fillId="57" borderId="66" applyNumberFormat="0" applyAlignment="0" applyProtection="0">
      <alignment vertical="center"/>
    </xf>
    <xf numFmtId="0" fontId="94" fillId="57" borderId="66" applyNumberFormat="0" applyAlignment="0" applyProtection="0">
      <alignment vertical="center"/>
    </xf>
    <xf numFmtId="0" fontId="125" fillId="22" borderId="61" applyNumberFormat="0" applyAlignment="0" applyProtection="0"/>
    <xf numFmtId="0" fontId="62" fillId="57" borderId="66" applyNumberFormat="0" applyAlignment="0" applyProtection="0">
      <alignment vertical="center"/>
    </xf>
    <xf numFmtId="0" fontId="100" fillId="0" borderId="0" applyFont="0" applyFill="0" applyBorder="0" applyAlignment="0" applyProtection="0"/>
    <xf numFmtId="171" fontId="100" fillId="0" borderId="0" applyFont="0" applyFill="0" applyBorder="0" applyAlignment="0" applyProtection="0"/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2" fillId="0" borderId="0" applyFont="0" applyFill="0" applyBorder="0" applyAlignment="0" applyProtection="0">
      <alignment vertical="center"/>
    </xf>
    <xf numFmtId="164" fontId="42" fillId="0" borderId="0" applyFont="0" applyFill="0" applyBorder="0" applyAlignment="0" applyProtection="0">
      <alignment vertical="center"/>
    </xf>
    <xf numFmtId="164" fontId="42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164" fontId="41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7" fillId="0" borderId="73" applyNumberFormat="0" applyFill="0" applyAlignment="0" applyProtection="0">
      <alignment vertical="center"/>
    </xf>
    <xf numFmtId="0" fontId="88" fillId="0" borderId="74" applyNumberFormat="0" applyFill="0" applyAlignment="0" applyProtection="0">
      <alignment vertical="center"/>
    </xf>
    <xf numFmtId="0" fontId="89" fillId="0" borderId="76" applyNumberFormat="0" applyFill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41" fillId="0" borderId="0"/>
    <xf numFmtId="0" fontId="110" fillId="0" borderId="0">
      <alignment vertical="center"/>
    </xf>
    <xf numFmtId="0" fontId="41" fillId="0" borderId="0"/>
    <xf numFmtId="0" fontId="110" fillId="0" borderId="0">
      <alignment vertical="center"/>
    </xf>
    <xf numFmtId="0" fontId="7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41" fillId="0" borderId="0"/>
    <xf numFmtId="0" fontId="110" fillId="0" borderId="0">
      <alignment vertical="center"/>
    </xf>
    <xf numFmtId="0" fontId="41" fillId="0" borderId="0"/>
    <xf numFmtId="0" fontId="110" fillId="0" borderId="0">
      <alignment vertical="center"/>
    </xf>
    <xf numFmtId="0" fontId="41" fillId="0" borderId="0"/>
    <xf numFmtId="0" fontId="78" fillId="0" borderId="0">
      <alignment vertical="center"/>
    </xf>
    <xf numFmtId="0" fontId="78" fillId="0" borderId="0">
      <alignment vertical="center"/>
    </xf>
    <xf numFmtId="0" fontId="41" fillId="0" borderId="0"/>
    <xf numFmtId="0" fontId="41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80" fillId="0" borderId="0">
      <alignment vertical="center"/>
    </xf>
    <xf numFmtId="0" fontId="4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41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41" fillId="0" borderId="0"/>
    <xf numFmtId="0" fontId="110" fillId="0" borderId="0">
      <alignment vertical="center"/>
    </xf>
    <xf numFmtId="0" fontId="11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2" fillId="0" borderId="0">
      <alignment vertical="center"/>
    </xf>
    <xf numFmtId="0" fontId="41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8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54" borderId="0" applyNumberFormat="0" applyBorder="0" applyAlignment="0" applyProtection="0">
      <alignment vertical="center"/>
    </xf>
    <xf numFmtId="0" fontId="86" fillId="54" borderId="0" applyNumberFormat="0" applyBorder="0" applyAlignment="0" applyProtection="0">
      <alignment vertical="center"/>
    </xf>
    <xf numFmtId="0" fontId="86" fillId="54" borderId="0" applyNumberFormat="0" applyBorder="0" applyAlignment="0" applyProtection="0">
      <alignment vertical="center"/>
    </xf>
    <xf numFmtId="0" fontId="86" fillId="54" borderId="0" applyNumberFormat="0" applyBorder="0" applyAlignment="0" applyProtection="0">
      <alignment vertical="center"/>
    </xf>
    <xf numFmtId="0" fontId="86" fillId="54" borderId="0" applyNumberFormat="0" applyBorder="0" applyAlignment="0" applyProtection="0">
      <alignment vertical="center"/>
    </xf>
    <xf numFmtId="0" fontId="91" fillId="0" borderId="71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2" fillId="53" borderId="70" applyNumberFormat="0" applyFont="0" applyAlignment="0" applyProtection="0"/>
    <xf numFmtId="0" fontId="126" fillId="52" borderId="0" applyNumberFormat="0" applyBorder="0" applyAlignment="0" applyProtection="0">
      <alignment vertical="center"/>
    </xf>
    <xf numFmtId="0" fontId="127" fillId="54" borderId="0" applyNumberFormat="0" applyBorder="0" applyAlignment="0" applyProtection="0">
      <alignment vertical="center"/>
    </xf>
    <xf numFmtId="0" fontId="41" fillId="0" borderId="0"/>
    <xf numFmtId="0" fontId="4" fillId="0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6" borderId="0" applyNumberFormat="0" applyBorder="0" applyAlignment="0" applyProtection="0"/>
    <xf numFmtId="0" fontId="39" fillId="40" borderId="0" applyNumberFormat="0" applyBorder="0" applyAlignment="0" applyProtection="0"/>
    <xf numFmtId="0" fontId="39" fillId="44" borderId="0" applyNumberFormat="0" applyBorder="0" applyAlignment="0" applyProtection="0"/>
    <xf numFmtId="0" fontId="39" fillId="48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5" borderId="0" applyNumberFormat="0" applyBorder="0" applyAlignment="0" applyProtection="0"/>
    <xf numFmtId="0" fontId="34" fillId="22" borderId="61" applyNumberFormat="0" applyAlignment="0" applyProtection="0"/>
    <xf numFmtId="0" fontId="35" fillId="22" borderId="60" applyNumberFormat="0" applyAlignment="0" applyProtection="0"/>
    <xf numFmtId="0" fontId="33" fillId="21" borderId="60" applyNumberFormat="0" applyAlignment="0" applyProtection="0"/>
    <xf numFmtId="0" fontId="15" fillId="0" borderId="65" applyNumberFormat="0" applyFill="0" applyAlignment="0" applyProtection="0"/>
    <xf numFmtId="0" fontId="38" fillId="0" borderId="0" applyNumberFormat="0" applyFill="0" applyBorder="0" applyAlignment="0" applyProtection="0"/>
    <xf numFmtId="0" fontId="31" fillId="18" borderId="0" applyNumberFormat="0" applyBorder="0" applyAlignment="0" applyProtection="0"/>
    <xf numFmtId="0" fontId="129" fillId="20" borderId="0" applyNumberFormat="0" applyBorder="0" applyAlignment="0" applyProtection="0"/>
    <xf numFmtId="0" fontId="4" fillId="24" borderId="64" applyNumberFormat="0" applyFont="0" applyAlignment="0" applyProtection="0"/>
    <xf numFmtId="0" fontId="17" fillId="24" borderId="64" applyNumberFormat="0" applyFont="0" applyAlignment="0" applyProtection="0"/>
    <xf numFmtId="0" fontId="4" fillId="24" borderId="64" applyNumberFormat="0" applyFont="0" applyAlignment="0" applyProtection="0"/>
    <xf numFmtId="0" fontId="17" fillId="24" borderId="64" applyNumberFormat="0" applyFont="0" applyAlignment="0" applyProtection="0"/>
    <xf numFmtId="0" fontId="17" fillId="24" borderId="64" applyNumberFormat="0" applyFont="0" applyAlignment="0" applyProtection="0"/>
    <xf numFmtId="0" fontId="17" fillId="24" borderId="64" applyNumberFormat="0" applyFont="0" applyAlignment="0" applyProtection="0"/>
    <xf numFmtId="0" fontId="4" fillId="24" borderId="64" applyNumberFormat="0" applyFont="0" applyAlignment="0" applyProtection="0"/>
    <xf numFmtId="0" fontId="17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32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4" fillId="0" borderId="0"/>
    <xf numFmtId="0" fontId="28" fillId="0" borderId="57" applyNumberFormat="0" applyFill="0" applyAlignment="0" applyProtection="0"/>
    <xf numFmtId="0" fontId="29" fillId="0" borderId="58" applyNumberFormat="0" applyFill="0" applyAlignment="0" applyProtection="0"/>
    <xf numFmtId="0" fontId="30" fillId="0" borderId="59" applyNumberFormat="0" applyFill="0" applyAlignment="0" applyProtection="0"/>
    <xf numFmtId="0" fontId="3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36" fillId="0" borderId="62" applyNumberFormat="0" applyFill="0" applyAlignment="0" applyProtection="0"/>
    <xf numFmtId="0" fontId="37" fillId="0" borderId="0" applyNumberFormat="0" applyFill="0" applyBorder="0" applyAlignment="0" applyProtection="0"/>
    <xf numFmtId="0" fontId="13" fillId="23" borderId="63" applyNumberFormat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24" borderId="6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1" fillId="0" borderId="0" applyNumberFormat="0" applyFill="0" applyBorder="0" applyAlignment="0" applyProtection="0"/>
    <xf numFmtId="0" fontId="132" fillId="0" borderId="57" applyNumberFormat="0" applyFill="0" applyAlignment="0" applyProtection="0"/>
    <xf numFmtId="0" fontId="133" fillId="0" borderId="58" applyNumberFormat="0" applyFill="0" applyAlignment="0" applyProtection="0"/>
    <xf numFmtId="0" fontId="134" fillId="0" borderId="59" applyNumberFormat="0" applyFill="0" applyAlignment="0" applyProtection="0"/>
    <xf numFmtId="0" fontId="134" fillId="0" borderId="0" applyNumberFormat="0" applyFill="0" applyBorder="0" applyAlignment="0" applyProtection="0"/>
    <xf numFmtId="0" fontId="135" fillId="18" borderId="0" applyNumberFormat="0" applyBorder="0" applyAlignment="0" applyProtection="0"/>
    <xf numFmtId="0" fontId="136" fillId="19" borderId="0" applyNumberFormat="0" applyBorder="0" applyAlignment="0" applyProtection="0"/>
    <xf numFmtId="0" fontId="137" fillId="20" borderId="0" applyNumberFormat="0" applyBorder="0" applyAlignment="0" applyProtection="0"/>
    <xf numFmtId="0" fontId="138" fillId="21" borderId="60" applyNumberFormat="0" applyAlignment="0" applyProtection="0"/>
    <xf numFmtId="0" fontId="139" fillId="22" borderId="61" applyNumberFormat="0" applyAlignment="0" applyProtection="0"/>
    <xf numFmtId="0" fontId="140" fillId="22" borderId="60" applyNumberFormat="0" applyAlignment="0" applyProtection="0"/>
    <xf numFmtId="0" fontId="141" fillId="0" borderId="62" applyNumberFormat="0" applyFill="0" applyAlignment="0" applyProtection="0"/>
    <xf numFmtId="0" fontId="40" fillId="23" borderId="63" applyNumberFormat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65" applyNumberFormat="0" applyFill="0" applyAlignment="0" applyProtection="0"/>
    <xf numFmtId="0" fontId="145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45" fillId="28" borderId="0" applyNumberFormat="0" applyBorder="0" applyAlignment="0" applyProtection="0"/>
    <xf numFmtId="0" fontId="145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45" fillId="32" borderId="0" applyNumberFormat="0" applyBorder="0" applyAlignment="0" applyProtection="0"/>
    <xf numFmtId="0" fontId="145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145" fillId="36" borderId="0" applyNumberFormat="0" applyBorder="0" applyAlignment="0" applyProtection="0"/>
    <xf numFmtId="0" fontId="145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145" fillId="40" borderId="0" applyNumberFormat="0" applyBorder="0" applyAlignment="0" applyProtection="0"/>
    <xf numFmtId="0" fontId="145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145" fillId="44" borderId="0" applyNumberFormat="0" applyBorder="0" applyAlignment="0" applyProtection="0"/>
    <xf numFmtId="0" fontId="145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145" fillId="48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24" borderId="6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4" borderId="64" applyNumberFormat="0" applyFont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06" fillId="49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8" borderId="0" applyNumberFormat="0" applyBorder="0" applyAlignment="0" applyProtection="0"/>
    <xf numFmtId="0" fontId="27" fillId="42" borderId="0" applyNumberFormat="0" applyBorder="0" applyAlignment="0" applyProtection="0"/>
    <xf numFmtId="0" fontId="27" fillId="46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9" borderId="0" applyNumberFormat="0" applyBorder="0" applyAlignment="0" applyProtection="0"/>
    <xf numFmtId="0" fontId="27" fillId="43" borderId="0" applyNumberFormat="0" applyBorder="0" applyAlignment="0" applyProtection="0"/>
    <xf numFmtId="0" fontId="27" fillId="47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60" borderId="0" applyNumberFormat="0" applyBorder="0" applyAlignment="0" applyProtection="0">
      <alignment vertical="center"/>
    </xf>
    <xf numFmtId="0" fontId="107" fillId="57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51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46" fillId="68" borderId="0" applyNumberFormat="0" applyBorder="0" applyAlignment="0" applyProtection="0"/>
    <xf numFmtId="0" fontId="46" fillId="69" borderId="0" applyNumberFormat="0" applyBorder="0" applyAlignment="0" applyProtection="0"/>
    <xf numFmtId="0" fontId="46" fillId="65" borderId="0" applyNumberFormat="0" applyBorder="0" applyAlignment="0" applyProtection="0"/>
    <xf numFmtId="0" fontId="46" fillId="63" borderId="0" applyNumberFormat="0" applyBorder="0" applyAlignment="0" applyProtection="0"/>
    <xf numFmtId="0" fontId="46" fillId="70" borderId="0" applyNumberFormat="0" applyBorder="0" applyAlignment="0" applyProtection="0"/>
    <xf numFmtId="0" fontId="63" fillId="57" borderId="66" applyNumberFormat="0" applyAlignment="0" applyProtection="0"/>
    <xf numFmtId="0" fontId="65" fillId="57" borderId="67" applyNumberFormat="0" applyAlignment="0" applyProtection="0"/>
    <xf numFmtId="0" fontId="67" fillId="51" borderId="67" applyNumberFormat="0" applyAlignment="0" applyProtection="0"/>
    <xf numFmtId="0" fontId="68" fillId="0" borderId="71" applyNumberFormat="0" applyFill="0" applyAlignment="0" applyProtection="0"/>
    <xf numFmtId="0" fontId="69" fillId="0" borderId="0" applyNumberFormat="0" applyFill="0" applyBorder="0" applyAlignment="0" applyProtection="0"/>
    <xf numFmtId="0" fontId="70" fillId="54" borderId="0" applyNumberFormat="0" applyBorder="0" applyAlignment="0" applyProtection="0"/>
    <xf numFmtId="172" fontId="45" fillId="0" borderId="0" applyFont="0" applyFill="0" applyBorder="0" applyAlignment="0" applyProtection="0"/>
    <xf numFmtId="0" fontId="72" fillId="60" borderId="0" applyNumberFormat="0" applyBorder="0" applyAlignment="0" applyProtection="0"/>
    <xf numFmtId="0" fontId="110" fillId="0" borderId="0"/>
    <xf numFmtId="0" fontId="45" fillId="0" borderId="0"/>
    <xf numFmtId="0" fontId="45" fillId="0" borderId="0"/>
    <xf numFmtId="0" fontId="71" fillId="52" borderId="0" applyNumberFormat="0" applyBorder="0" applyAlignment="0" applyProtection="0"/>
    <xf numFmtId="0" fontId="41" fillId="0" borderId="0"/>
    <xf numFmtId="0" fontId="74" fillId="0" borderId="73" applyNumberFormat="0" applyFill="0" applyAlignment="0" applyProtection="0"/>
    <xf numFmtId="0" fontId="75" fillId="0" borderId="74" applyNumberFormat="0" applyFill="0" applyAlignment="0" applyProtection="0"/>
    <xf numFmtId="0" fontId="76" fillId="0" borderId="76" applyNumberFormat="0" applyFill="0" applyAlignment="0" applyProtection="0"/>
    <xf numFmtId="0" fontId="76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6" fillId="0" borderId="68" applyNumberFormat="0" applyFill="0" applyAlignment="0" applyProtection="0"/>
    <xf numFmtId="0" fontId="64" fillId="0" borderId="0" applyNumberFormat="0" applyFill="0" applyBorder="0" applyAlignment="0" applyProtection="0"/>
    <xf numFmtId="0" fontId="77" fillId="71" borderId="69" applyNumberFormat="0" applyAlignment="0" applyProtection="0"/>
    <xf numFmtId="0" fontId="27" fillId="24" borderId="64" applyNumberFormat="0" applyFont="0" applyAlignment="0" applyProtection="0"/>
    <xf numFmtId="0" fontId="27" fillId="0" borderId="0"/>
    <xf numFmtId="0" fontId="110" fillId="0" borderId="0"/>
    <xf numFmtId="0" fontId="110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46" fillId="0" borderId="0">
      <alignment vertical="center"/>
    </xf>
    <xf numFmtId="0" fontId="147" fillId="0" borderId="0">
      <alignment vertical="center"/>
    </xf>
    <xf numFmtId="0" fontId="110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</cellStyleXfs>
  <cellXfs count="286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4" borderId="16" xfId="0" applyFill="1" applyBorder="1">
      <alignment vertical="center"/>
    </xf>
    <xf numFmtId="0" fontId="0" fillId="5" borderId="16" xfId="0" applyFill="1" applyBorder="1">
      <alignment vertical="center"/>
    </xf>
    <xf numFmtId="0" fontId="0" fillId="6" borderId="16" xfId="0" applyFill="1" applyBorder="1">
      <alignment vertical="center"/>
    </xf>
    <xf numFmtId="0" fontId="12" fillId="9" borderId="16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10" borderId="16" xfId="0" applyFont="1" applyFill="1" applyBorder="1" applyAlignment="1">
      <alignment horizontal="center" vertical="center"/>
    </xf>
    <xf numFmtId="0" fontId="0" fillId="3" borderId="16" xfId="0" applyFill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3" borderId="20" xfId="0" applyFill="1" applyBorder="1">
      <alignment vertical="center"/>
    </xf>
    <xf numFmtId="0" fontId="0" fillId="5" borderId="20" xfId="0" applyFill="1" applyBorder="1">
      <alignment vertical="center"/>
    </xf>
    <xf numFmtId="0" fontId="0" fillId="6" borderId="20" xfId="0" applyFill="1" applyBorder="1">
      <alignment vertical="center"/>
    </xf>
    <xf numFmtId="0" fontId="12" fillId="11" borderId="21" xfId="0" applyFont="1" applyFill="1" applyBorder="1">
      <alignment vertical="center"/>
    </xf>
    <xf numFmtId="0" fontId="12" fillId="8" borderId="11" xfId="0" applyFont="1" applyFill="1" applyBorder="1" applyAlignment="1">
      <alignment horizontal="center" vertical="center"/>
    </xf>
    <xf numFmtId="0" fontId="12" fillId="11" borderId="22" xfId="0" applyFont="1" applyFill="1" applyBorder="1">
      <alignment vertical="center"/>
    </xf>
    <xf numFmtId="0" fontId="12" fillId="10" borderId="11" xfId="0" applyFont="1" applyFill="1" applyBorder="1" applyAlignment="1">
      <alignment horizontal="center" vertical="center"/>
    </xf>
    <xf numFmtId="0" fontId="12" fillId="0" borderId="20" xfId="0" applyFont="1" applyBorder="1">
      <alignment vertical="center"/>
    </xf>
    <xf numFmtId="0" fontId="12" fillId="0" borderId="10" xfId="0" applyFont="1" applyBorder="1">
      <alignment vertical="center"/>
    </xf>
    <xf numFmtId="0" fontId="0" fillId="4" borderId="30" xfId="0" applyFill="1" applyBorder="1">
      <alignment vertical="center"/>
    </xf>
    <xf numFmtId="0" fontId="0" fillId="4" borderId="5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4" borderId="18" xfId="0" applyFill="1" applyBorder="1">
      <alignment vertical="center"/>
    </xf>
    <xf numFmtId="0" fontId="0" fillId="4" borderId="11" xfId="0" applyFill="1" applyBorder="1">
      <alignment vertical="center"/>
    </xf>
    <xf numFmtId="0" fontId="0" fillId="0" borderId="2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13" fillId="13" borderId="35" xfId="0" applyFont="1" applyFill="1" applyBorder="1">
      <alignment vertical="center"/>
    </xf>
    <xf numFmtId="0" fontId="13" fillId="2" borderId="36" xfId="0" applyFont="1" applyFill="1" applyBorder="1" applyAlignment="1">
      <alignment horizontal="center" vertical="center"/>
    </xf>
    <xf numFmtId="0" fontId="13" fillId="12" borderId="37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0" fillId="8" borderId="5" xfId="0" applyFill="1" applyBorder="1">
      <alignment vertical="center"/>
    </xf>
    <xf numFmtId="0" fontId="0" fillId="8" borderId="16" xfId="0" applyFill="1" applyBorder="1">
      <alignment vertical="center"/>
    </xf>
    <xf numFmtId="0" fontId="0" fillId="8" borderId="11" xfId="0" applyFill="1" applyBorder="1">
      <alignment vertical="center"/>
    </xf>
    <xf numFmtId="0" fontId="0" fillId="8" borderId="39" xfId="0" applyFill="1" applyBorder="1">
      <alignment vertical="center"/>
    </xf>
    <xf numFmtId="0" fontId="0" fillId="8" borderId="31" xfId="0" applyFill="1" applyBorder="1">
      <alignment vertical="center"/>
    </xf>
    <xf numFmtId="0" fontId="0" fillId="8" borderId="12" xfId="0" applyFill="1" applyBorder="1">
      <alignment vertical="center"/>
    </xf>
    <xf numFmtId="0" fontId="13" fillId="12" borderId="4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3" fillId="12" borderId="33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5" borderId="17" xfId="0" applyFill="1" applyBorder="1">
      <alignment vertical="center"/>
    </xf>
    <xf numFmtId="0" fontId="0" fillId="5" borderId="18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11" xfId="0" applyFill="1" applyBorder="1">
      <alignment vertical="center"/>
    </xf>
    <xf numFmtId="1" fontId="0" fillId="3" borderId="16" xfId="0" applyNumberFormat="1" applyFill="1" applyBorder="1">
      <alignment vertical="center"/>
    </xf>
    <xf numFmtId="1" fontId="0" fillId="0" borderId="16" xfId="0" applyNumberFormat="1" applyBorder="1">
      <alignment vertical="center"/>
    </xf>
    <xf numFmtId="1" fontId="0" fillId="5" borderId="16" xfId="0" applyNumberFormat="1" applyFill="1" applyBorder="1">
      <alignment vertical="center"/>
    </xf>
    <xf numFmtId="1" fontId="0" fillId="6" borderId="16" xfId="0" applyNumberFormat="1" applyFill="1" applyBorder="1">
      <alignment vertical="center"/>
    </xf>
    <xf numFmtId="1" fontId="12" fillId="0" borderId="21" xfId="0" applyNumberFormat="1" applyFont="1" applyBorder="1">
      <alignment vertical="center"/>
    </xf>
    <xf numFmtId="1" fontId="0" fillId="5" borderId="18" xfId="0" applyNumberFormat="1" applyFill="1" applyBorder="1">
      <alignment vertical="center"/>
    </xf>
    <xf numFmtId="1" fontId="0" fillId="5" borderId="11" xfId="0" applyNumberFormat="1" applyFill="1" applyBorder="1">
      <alignment vertical="center"/>
    </xf>
    <xf numFmtId="1" fontId="12" fillId="0" borderId="22" xfId="0" applyNumberFormat="1" applyFont="1" applyBorder="1">
      <alignment vertical="center"/>
    </xf>
    <xf numFmtId="1" fontId="12" fillId="0" borderId="38" xfId="0" applyNumberFormat="1" applyFont="1" applyBorder="1">
      <alignment vertical="center"/>
    </xf>
    <xf numFmtId="1" fontId="9" fillId="7" borderId="22" xfId="0" applyNumberFormat="1" applyFont="1" applyFill="1" applyBorder="1" applyAlignment="1">
      <alignment horizontal="center" vertical="center"/>
    </xf>
    <xf numFmtId="166" fontId="17" fillId="0" borderId="43" xfId="0" applyNumberFormat="1" applyFont="1" applyBorder="1" applyAlignment="1">
      <alignment horizontal="center"/>
    </xf>
    <xf numFmtId="166" fontId="17" fillId="0" borderId="16" xfId="0" applyNumberFormat="1" applyFont="1" applyBorder="1" applyAlignment="1">
      <alignment horizontal="center"/>
    </xf>
    <xf numFmtId="166" fontId="17" fillId="0" borderId="18" xfId="0" applyNumberFormat="1" applyFont="1" applyBorder="1" applyAlignment="1">
      <alignment horizontal="center"/>
    </xf>
    <xf numFmtId="166" fontId="17" fillId="0" borderId="11" xfId="0" applyNumberFormat="1" applyFont="1" applyBorder="1" applyAlignment="1">
      <alignment horizontal="center"/>
    </xf>
    <xf numFmtId="166" fontId="17" fillId="0" borderId="46" xfId="0" applyNumberFormat="1" applyFont="1" applyBorder="1" applyAlignment="1">
      <alignment horizontal="center"/>
    </xf>
    <xf numFmtId="166" fontId="17" fillId="0" borderId="47" xfId="0" applyNumberFormat="1" applyFont="1" applyBorder="1" applyAlignment="1">
      <alignment horizontal="center"/>
    </xf>
    <xf numFmtId="1" fontId="18" fillId="16" borderId="22" xfId="0" applyNumberFormat="1" applyFont="1" applyFill="1" applyBorder="1" applyAlignment="1">
      <alignment horizontal="center" vertical="center"/>
    </xf>
    <xf numFmtId="1" fontId="9" fillId="17" borderId="11" xfId="0" applyNumberFormat="1" applyFont="1" applyFill="1" applyBorder="1" applyAlignment="1">
      <alignment horizontal="center" vertical="center"/>
    </xf>
    <xf numFmtId="0" fontId="0" fillId="7" borderId="4" xfId="0" applyFill="1" applyBorder="1">
      <alignment vertical="center"/>
    </xf>
    <xf numFmtId="1" fontId="0" fillId="7" borderId="5" xfId="0" applyNumberFormat="1" applyFill="1" applyBorder="1">
      <alignment vertical="center"/>
    </xf>
    <xf numFmtId="0" fontId="0" fillId="7" borderId="5" xfId="0" applyFill="1" applyBorder="1">
      <alignment vertical="center"/>
    </xf>
    <xf numFmtId="166" fontId="17" fillId="0" borderId="48" xfId="0" applyNumberFormat="1" applyFont="1" applyBorder="1" applyAlignment="1">
      <alignment horizontal="center"/>
    </xf>
    <xf numFmtId="0" fontId="0" fillId="7" borderId="10" xfId="0" applyFill="1" applyBorder="1">
      <alignment vertical="center"/>
    </xf>
    <xf numFmtId="1" fontId="0" fillId="7" borderId="11" xfId="0" applyNumberFormat="1" applyFill="1" applyBorder="1">
      <alignment vertical="center"/>
    </xf>
    <xf numFmtId="0" fontId="0" fillId="7" borderId="11" xfId="0" applyFill="1" applyBorder="1">
      <alignment vertical="center"/>
    </xf>
    <xf numFmtId="1" fontId="12" fillId="0" borderId="6" xfId="0" applyNumberFormat="1" applyFont="1" applyBorder="1">
      <alignment vertical="center"/>
    </xf>
    <xf numFmtId="166" fontId="17" fillId="0" borderId="5" xfId="0" applyNumberFormat="1" applyFont="1" applyBorder="1" applyAlignment="1">
      <alignment horizont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67" fontId="21" fillId="0" borderId="0" xfId="0" applyNumberFormat="1" applyFont="1">
      <alignment vertical="center"/>
    </xf>
    <xf numFmtId="0" fontId="0" fillId="0" borderId="0" xfId="0" applyAlignment="1"/>
    <xf numFmtId="0" fontId="21" fillId="0" borderId="50" xfId="0" applyFont="1" applyBorder="1">
      <alignment vertical="center"/>
    </xf>
    <xf numFmtId="0" fontId="21" fillId="0" borderId="52" xfId="0" applyFont="1" applyBorder="1">
      <alignment vertical="center"/>
    </xf>
    <xf numFmtId="0" fontId="0" fillId="14" borderId="16" xfId="0" applyFill="1" applyBorder="1" applyAlignment="1"/>
    <xf numFmtId="0" fontId="24" fillId="14" borderId="16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left" vertical="center"/>
    </xf>
    <xf numFmtId="0" fontId="21" fillId="0" borderId="50" xfId="0" applyFont="1" applyBorder="1" applyAlignment="1">
      <alignment horizontal="left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2" fillId="11" borderId="6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166" fontId="17" fillId="0" borderId="51" xfId="0" applyNumberFormat="1" applyFont="1" applyBorder="1" applyAlignment="1">
      <alignment horizontal="center"/>
    </xf>
    <xf numFmtId="0" fontId="1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8" xfId="0" applyBorder="1">
      <alignment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30" xfId="0" applyBorder="1">
      <alignment vertical="center"/>
    </xf>
    <xf numFmtId="0" fontId="0" fillId="3" borderId="17" xfId="0" applyFill="1" applyBorder="1">
      <alignment vertical="center"/>
    </xf>
    <xf numFmtId="1" fontId="0" fillId="3" borderId="18" xfId="0" applyNumberFormat="1" applyFill="1" applyBorder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>
      <alignment vertical="center"/>
    </xf>
    <xf numFmtId="1" fontId="0" fillId="3" borderId="11" xfId="0" applyNumberFormat="1" applyFill="1" applyBorder="1">
      <alignment vertical="center"/>
    </xf>
    <xf numFmtId="0" fontId="0" fillId="3" borderId="11" xfId="0" applyFill="1" applyBorder="1">
      <alignment vertical="center"/>
    </xf>
    <xf numFmtId="3" fontId="0" fillId="3" borderId="18" xfId="0" applyNumberFormat="1" applyFill="1" applyBorder="1">
      <alignment vertical="center"/>
    </xf>
    <xf numFmtId="3" fontId="0" fillId="3" borderId="16" xfId="0" applyNumberFormat="1" applyFill="1" applyBorder="1">
      <alignment vertical="center"/>
    </xf>
    <xf numFmtId="3" fontId="0" fillId="0" borderId="16" xfId="0" applyNumberFormat="1" applyBorder="1">
      <alignment vertical="center"/>
    </xf>
    <xf numFmtId="3" fontId="0" fillId="5" borderId="16" xfId="0" applyNumberFormat="1" applyFill="1" applyBorder="1">
      <alignment vertical="center"/>
    </xf>
    <xf numFmtId="3" fontId="0" fillId="6" borderId="16" xfId="0" applyNumberFormat="1" applyFill="1" applyBorder="1">
      <alignment vertical="center"/>
    </xf>
    <xf numFmtId="3" fontId="0" fillId="7" borderId="11" xfId="0" applyNumberFormat="1" applyFill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/>
    </xf>
    <xf numFmtId="0" fontId="0" fillId="5" borderId="4" xfId="0" applyFill="1" applyBorder="1">
      <alignment vertical="center"/>
    </xf>
    <xf numFmtId="1" fontId="0" fillId="5" borderId="5" xfId="0" applyNumberFormat="1" applyFill="1" applyBorder="1">
      <alignment vertical="center"/>
    </xf>
    <xf numFmtId="0" fontId="0" fillId="5" borderId="5" xfId="0" applyFill="1" applyBorder="1">
      <alignment vertical="center"/>
    </xf>
    <xf numFmtId="0" fontId="0" fillId="5" borderId="29" xfId="0" applyFill="1" applyBorder="1">
      <alignment vertical="center"/>
    </xf>
    <xf numFmtId="1" fontId="0" fillId="5" borderId="30" xfId="0" applyNumberFormat="1" applyFill="1" applyBorder="1">
      <alignment vertical="center"/>
    </xf>
    <xf numFmtId="0" fontId="0" fillId="5" borderId="30" xfId="0" applyFill="1" applyBorder="1">
      <alignment vertical="center"/>
    </xf>
    <xf numFmtId="1" fontId="0" fillId="0" borderId="38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6" borderId="21" xfId="0" applyNumberFormat="1" applyFill="1" applyBorder="1" applyAlignment="1">
      <alignment horizontal="center" vertical="center"/>
    </xf>
    <xf numFmtId="1" fontId="0" fillId="6" borderId="22" xfId="0" applyNumberFormat="1" applyFill="1" applyBorder="1" applyAlignment="1">
      <alignment horizontal="center" vertical="center"/>
    </xf>
    <xf numFmtId="1" fontId="0" fillId="6" borderId="6" xfId="0" applyNumberFormat="1" applyFill="1" applyBorder="1" applyAlignment="1">
      <alignment horizontal="center" vertical="center"/>
    </xf>
    <xf numFmtId="1" fontId="0" fillId="5" borderId="21" xfId="0" applyNumberForma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26" fillId="0" borderId="78" xfId="0" applyNumberFormat="1" applyFont="1" applyBorder="1" applyAlignment="1">
      <alignment horizontal="center" vertical="center"/>
    </xf>
    <xf numFmtId="1" fontId="26" fillId="0" borderId="79" xfId="0" applyNumberFormat="1" applyFont="1" applyBorder="1" applyAlignment="1">
      <alignment horizontal="center" vertical="center"/>
    </xf>
    <xf numFmtId="1" fontId="26" fillId="0" borderId="56" xfId="0" applyNumberFormat="1" applyFont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1" fontId="0" fillId="3" borderId="38" xfId="0" applyNumberFormat="1" applyFill="1" applyBorder="1" applyAlignment="1">
      <alignment horizontal="center" vertical="center"/>
    </xf>
    <xf numFmtId="1" fontId="0" fillId="3" borderId="34" xfId="0" applyNumberForma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1" fontId="0" fillId="6" borderId="19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26" fillId="0" borderId="54" xfId="0" applyNumberFormat="1" applyFont="1" applyBorder="1" applyAlignment="1">
      <alignment horizontal="center" vertical="center"/>
    </xf>
    <xf numFmtId="1" fontId="26" fillId="0" borderId="55" xfId="0" applyNumberFormat="1" applyFont="1" applyBorder="1" applyAlignment="1">
      <alignment horizontal="center" vertical="center"/>
    </xf>
    <xf numFmtId="1" fontId="26" fillId="0" borderId="53" xfId="0" applyNumberFormat="1" applyFont="1" applyBorder="1" applyAlignment="1">
      <alignment horizontal="center" vertical="center"/>
    </xf>
    <xf numFmtId="0" fontId="9" fillId="14" borderId="11" xfId="0" applyFont="1" applyFill="1" applyBorder="1" applyAlignment="1">
      <alignment horizontal="center" vertical="center"/>
    </xf>
    <xf numFmtId="0" fontId="9" fillId="14" borderId="1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2" borderId="42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left" vertical="top" wrapText="1"/>
    </xf>
    <xf numFmtId="0" fontId="14" fillId="0" borderId="28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6" borderId="2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14" fontId="9" fillId="14" borderId="11" xfId="0" applyNumberFormat="1" applyFont="1" applyFill="1" applyBorder="1" applyAlignment="1">
      <alignment horizontal="center" vertical="center"/>
    </xf>
    <xf numFmtId="14" fontId="9" fillId="14" borderId="12" xfId="0" applyNumberFormat="1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14" borderId="44" xfId="0" applyFont="1" applyFill="1" applyBorder="1" applyAlignment="1">
      <alignment horizontal="center" vertical="center"/>
    </xf>
    <xf numFmtId="0" fontId="9" fillId="14" borderId="45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14" borderId="18" xfId="0" applyFont="1" applyFill="1" applyBorder="1" applyAlignment="1">
      <alignment horizontal="center" vertical="center"/>
    </xf>
    <xf numFmtId="0" fontId="9" fillId="14" borderId="23" xfId="0" applyFont="1" applyFill="1" applyBorder="1" applyAlignment="1">
      <alignment horizontal="center" vertical="center"/>
    </xf>
    <xf numFmtId="165" fontId="9" fillId="14" borderId="18" xfId="0" applyNumberFormat="1" applyFont="1" applyFill="1" applyBorder="1" applyAlignment="1">
      <alignment horizontal="center" vertical="center"/>
    </xf>
    <xf numFmtId="165" fontId="9" fillId="14" borderId="19" xfId="0" applyNumberFormat="1" applyFont="1" applyFill="1" applyBorder="1" applyAlignment="1">
      <alignment horizontal="center" vertical="center"/>
    </xf>
    <xf numFmtId="165" fontId="9" fillId="14" borderId="11" xfId="0" applyNumberFormat="1" applyFont="1" applyFill="1" applyBorder="1" applyAlignment="1">
      <alignment horizontal="center" vertical="center"/>
    </xf>
    <xf numFmtId="165" fontId="9" fillId="14" borderId="22" xfId="0" applyNumberFormat="1" applyFont="1" applyFill="1" applyBorder="1" applyAlignment="1">
      <alignment horizontal="center" vertical="center"/>
    </xf>
    <xf numFmtId="165" fontId="9" fillId="14" borderId="14" xfId="0" applyNumberFormat="1" applyFont="1" applyFill="1" applyBorder="1" applyAlignment="1">
      <alignment horizontal="center" vertical="center"/>
    </xf>
    <xf numFmtId="165" fontId="9" fillId="14" borderId="15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center"/>
    </xf>
    <xf numFmtId="0" fontId="21" fillId="0" borderId="50" xfId="0" applyFont="1" applyBorder="1" applyAlignment="1">
      <alignment horizontal="left" vertical="center"/>
    </xf>
    <xf numFmtId="0" fontId="22" fillId="0" borderId="50" xfId="0" applyFont="1" applyBorder="1" applyAlignment="1">
      <alignment horizontal="left" vertical="center"/>
    </xf>
    <xf numFmtId="0" fontId="22" fillId="0" borderId="51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1" fillId="0" borderId="52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14" fontId="22" fillId="0" borderId="52" xfId="0" applyNumberFormat="1" applyFont="1" applyBorder="1" applyAlignment="1">
      <alignment horizontal="left" vertical="center"/>
    </xf>
    <xf numFmtId="14" fontId="22" fillId="0" borderId="48" xfId="0" applyNumberFormat="1" applyFont="1" applyBorder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3" fillId="8" borderId="31" xfId="0" applyFont="1" applyFill="1" applyBorder="1" applyAlignment="1">
      <alignment horizontal="center" vertical="center" wrapText="1"/>
    </xf>
    <xf numFmtId="0" fontId="23" fillId="8" borderId="80" xfId="0" applyFont="1" applyFill="1" applyBorder="1" applyAlignment="1">
      <alignment horizontal="center" vertical="center" wrapText="1"/>
    </xf>
    <xf numFmtId="0" fontId="23" fillId="8" borderId="43" xfId="0" applyFont="1" applyFill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15" fillId="8" borderId="16" xfId="0" applyFont="1" applyFill="1" applyBorder="1" applyAlignment="1">
      <alignment horizontal="center"/>
    </xf>
    <xf numFmtId="0" fontId="0" fillId="14" borderId="16" xfId="0" applyFill="1" applyBorder="1" applyAlignment="1">
      <alignment horizontal="center"/>
    </xf>
    <xf numFmtId="0" fontId="0" fillId="14" borderId="31" xfId="0" applyFill="1" applyBorder="1" applyAlignment="1">
      <alignment horizontal="center"/>
    </xf>
    <xf numFmtId="0" fontId="0" fillId="14" borderId="43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4" fillId="0" borderId="16" xfId="0" applyFont="1" applyBorder="1" applyAlignment="1">
      <alignment horizontal="center" vertical="center" wrapText="1"/>
    </xf>
  </cellXfs>
  <cellStyles count="3875">
    <cellStyle name="20 % - Akzent1 10" xfId="2" xr:uid="{00000000-0005-0000-0000-000000000000}"/>
    <cellStyle name="20 % - Akzent1 10 2" xfId="3" xr:uid="{00000000-0005-0000-0000-000001000000}"/>
    <cellStyle name="20 % - Akzent1 11" xfId="4" xr:uid="{00000000-0005-0000-0000-000002000000}"/>
    <cellStyle name="20 % - Akzent1 12" xfId="5" xr:uid="{00000000-0005-0000-0000-000003000000}"/>
    <cellStyle name="20 % - Akzent1 13" xfId="6" xr:uid="{00000000-0005-0000-0000-000004000000}"/>
    <cellStyle name="20 % - Akzent1 14" xfId="7" xr:uid="{00000000-0005-0000-0000-000005000000}"/>
    <cellStyle name="20 % - Akzent1 15" xfId="8" xr:uid="{00000000-0005-0000-0000-000006000000}"/>
    <cellStyle name="20 % - Akzent1 16" xfId="9" xr:uid="{00000000-0005-0000-0000-000007000000}"/>
    <cellStyle name="20 % - Akzent1 17" xfId="10" xr:uid="{00000000-0005-0000-0000-000008000000}"/>
    <cellStyle name="20 % - Akzent1 18" xfId="11" xr:uid="{00000000-0005-0000-0000-000009000000}"/>
    <cellStyle name="20 % - Akzent1 19" xfId="12" xr:uid="{00000000-0005-0000-0000-00000A000000}"/>
    <cellStyle name="20 % - Akzent1 2" xfId="13" xr:uid="{00000000-0005-0000-0000-00000B000000}"/>
    <cellStyle name="20 % - Akzent1 2 2" xfId="14" xr:uid="{00000000-0005-0000-0000-00000C000000}"/>
    <cellStyle name="20 % - Akzent1 2 2 2" xfId="15" xr:uid="{00000000-0005-0000-0000-00000D000000}"/>
    <cellStyle name="20 % - Akzent1 2 2 3" xfId="16" xr:uid="{00000000-0005-0000-0000-00000E000000}"/>
    <cellStyle name="20 % - Akzent1 2 2 4" xfId="3489" xr:uid="{00000000-0005-0000-0000-00000F000000}"/>
    <cellStyle name="20 % - Akzent1 2 3" xfId="17" xr:uid="{00000000-0005-0000-0000-000010000000}"/>
    <cellStyle name="20 % - Akzent1 2 3 2" xfId="18" xr:uid="{00000000-0005-0000-0000-000011000000}"/>
    <cellStyle name="20 % - Akzent1 2 3 3" xfId="19" xr:uid="{00000000-0005-0000-0000-000012000000}"/>
    <cellStyle name="20 % - Akzent1 2 3 4" xfId="3388" xr:uid="{00000000-0005-0000-0000-000013000000}"/>
    <cellStyle name="20 % - Akzent1 2 4" xfId="20" xr:uid="{00000000-0005-0000-0000-000014000000}"/>
    <cellStyle name="20 % - Akzent1 2 5" xfId="21" xr:uid="{00000000-0005-0000-0000-000015000000}"/>
    <cellStyle name="20 % - Akzent1 2 6" xfId="3248" xr:uid="{00000000-0005-0000-0000-000016000000}"/>
    <cellStyle name="20 % - Akzent1 2 7" xfId="3710" xr:uid="{00000000-0005-0000-0000-000017000000}"/>
    <cellStyle name="20 % - Akzent1 2_AJ001456 SPREADER BARS 30cm 본작업사양서 rev5(2014.11.06)--작업중" xfId="22" xr:uid="{00000000-0005-0000-0000-000018000000}"/>
    <cellStyle name="20 % - Akzent1 20" xfId="23" xr:uid="{00000000-0005-0000-0000-000019000000}"/>
    <cellStyle name="20 % - Akzent1 21" xfId="24" xr:uid="{00000000-0005-0000-0000-00001A000000}"/>
    <cellStyle name="20 % - Akzent1 22" xfId="25" xr:uid="{00000000-0005-0000-0000-00001B000000}"/>
    <cellStyle name="20 % - Akzent1 23" xfId="26" xr:uid="{00000000-0005-0000-0000-00001C000000}"/>
    <cellStyle name="20 % - Akzent1 24" xfId="27" xr:uid="{00000000-0005-0000-0000-00001D000000}"/>
    <cellStyle name="20 % - Akzent1 25" xfId="28" xr:uid="{00000000-0005-0000-0000-00001E000000}"/>
    <cellStyle name="20 % - Akzent1 26" xfId="3616" xr:uid="{00000000-0005-0000-0000-00001F000000}"/>
    <cellStyle name="20 % - Akzent1 3" xfId="29" xr:uid="{00000000-0005-0000-0000-000020000000}"/>
    <cellStyle name="20 % - Akzent1 3 2" xfId="30" xr:uid="{00000000-0005-0000-0000-000021000000}"/>
    <cellStyle name="20 % - Akzent1 3 2 2" xfId="31" xr:uid="{00000000-0005-0000-0000-000022000000}"/>
    <cellStyle name="20 % - Akzent1 3 2 3" xfId="32" xr:uid="{00000000-0005-0000-0000-000023000000}"/>
    <cellStyle name="20 % - Akzent1 3 2 4" xfId="3490" xr:uid="{00000000-0005-0000-0000-000024000000}"/>
    <cellStyle name="20 % - Akzent1 3 3" xfId="33" xr:uid="{00000000-0005-0000-0000-000025000000}"/>
    <cellStyle name="20 % - Akzent1 3 3 2" xfId="34" xr:uid="{00000000-0005-0000-0000-000026000000}"/>
    <cellStyle name="20 % - Akzent1 3 3 3" xfId="35" xr:uid="{00000000-0005-0000-0000-000027000000}"/>
    <cellStyle name="20 % - Akzent1 3 3 4" xfId="3389" xr:uid="{00000000-0005-0000-0000-000028000000}"/>
    <cellStyle name="20 % - Akzent1 3 4" xfId="36" xr:uid="{00000000-0005-0000-0000-000029000000}"/>
    <cellStyle name="20 % - Akzent1 3 5" xfId="37" xr:uid="{00000000-0005-0000-0000-00002A000000}"/>
    <cellStyle name="20 % - Akzent1 3 6" xfId="3249" xr:uid="{00000000-0005-0000-0000-00002B000000}"/>
    <cellStyle name="20 % - Akzent1 3_AJ001456 SPREADER BARS 30cm 본작업사양서 rev5(2014.11.06)--작업중" xfId="38" xr:uid="{00000000-0005-0000-0000-00002C000000}"/>
    <cellStyle name="20 % - Akzent1 4" xfId="39" xr:uid="{00000000-0005-0000-0000-00002D000000}"/>
    <cellStyle name="20 % - Akzent1 4 2" xfId="40" xr:uid="{00000000-0005-0000-0000-00002E000000}"/>
    <cellStyle name="20 % - Akzent1 4 2 2" xfId="41" xr:uid="{00000000-0005-0000-0000-00002F000000}"/>
    <cellStyle name="20 % - Akzent1 4 2 3" xfId="42" xr:uid="{00000000-0005-0000-0000-000030000000}"/>
    <cellStyle name="20 % - Akzent1 4 2 4" xfId="3491" xr:uid="{00000000-0005-0000-0000-000031000000}"/>
    <cellStyle name="20 % - Akzent1 4 3" xfId="43" xr:uid="{00000000-0005-0000-0000-000032000000}"/>
    <cellStyle name="20 % - Akzent1 4 3 2" xfId="44" xr:uid="{00000000-0005-0000-0000-000033000000}"/>
    <cellStyle name="20 % - Akzent1 4 3 3" xfId="45" xr:uid="{00000000-0005-0000-0000-000034000000}"/>
    <cellStyle name="20 % - Akzent1 4 3 4" xfId="3390" xr:uid="{00000000-0005-0000-0000-000035000000}"/>
    <cellStyle name="20 % - Akzent1 4 4" xfId="46" xr:uid="{00000000-0005-0000-0000-000036000000}"/>
    <cellStyle name="20 % - Akzent1 4 5" xfId="47" xr:uid="{00000000-0005-0000-0000-000037000000}"/>
    <cellStyle name="20 % - Akzent1 4 6" xfId="3250" xr:uid="{00000000-0005-0000-0000-000038000000}"/>
    <cellStyle name="20 % - Akzent1 4_AJ001456 SPREADER BARS 30cm 본작업사양서 rev5(2014.11.06)--작업중" xfId="48" xr:uid="{00000000-0005-0000-0000-000039000000}"/>
    <cellStyle name="20 % - Akzent1 5" xfId="49" xr:uid="{00000000-0005-0000-0000-00003A000000}"/>
    <cellStyle name="20 % - Akzent1 5 2" xfId="50" xr:uid="{00000000-0005-0000-0000-00003B000000}"/>
    <cellStyle name="20 % - Akzent1 5 2 2" xfId="51" xr:uid="{00000000-0005-0000-0000-00003C000000}"/>
    <cellStyle name="20 % - Akzent1 5 2 3" xfId="52" xr:uid="{00000000-0005-0000-0000-00003D000000}"/>
    <cellStyle name="20 % - Akzent1 5 2 4" xfId="3492" xr:uid="{00000000-0005-0000-0000-00003E000000}"/>
    <cellStyle name="20 % - Akzent1 5 3" xfId="53" xr:uid="{00000000-0005-0000-0000-00003F000000}"/>
    <cellStyle name="20 % - Akzent1 5 3 2" xfId="54" xr:uid="{00000000-0005-0000-0000-000040000000}"/>
    <cellStyle name="20 % - Akzent1 5 3 3" xfId="55" xr:uid="{00000000-0005-0000-0000-000041000000}"/>
    <cellStyle name="20 % - Akzent1 5 3 4" xfId="3391" xr:uid="{00000000-0005-0000-0000-000042000000}"/>
    <cellStyle name="20 % - Akzent1 5 4" xfId="56" xr:uid="{00000000-0005-0000-0000-000043000000}"/>
    <cellStyle name="20 % - Akzent1 5 5" xfId="57" xr:uid="{00000000-0005-0000-0000-000044000000}"/>
    <cellStyle name="20 % - Akzent1 5 6" xfId="3251" xr:uid="{00000000-0005-0000-0000-000045000000}"/>
    <cellStyle name="20 % - Akzent1 5_AJ001456 SPREADER BARS 30cm 본작업사양서 rev5(2014.11.06)--작업중" xfId="58" xr:uid="{00000000-0005-0000-0000-000046000000}"/>
    <cellStyle name="20 % - Akzent1 6" xfId="59" xr:uid="{00000000-0005-0000-0000-000047000000}"/>
    <cellStyle name="20 % - Akzent1 6 2" xfId="60" xr:uid="{00000000-0005-0000-0000-000048000000}"/>
    <cellStyle name="20 % - Akzent1 6 2 2" xfId="61" xr:uid="{00000000-0005-0000-0000-000049000000}"/>
    <cellStyle name="20 % - Akzent1 6 2 3" xfId="62" xr:uid="{00000000-0005-0000-0000-00004A000000}"/>
    <cellStyle name="20 % - Akzent1 6 2 4" xfId="3493" xr:uid="{00000000-0005-0000-0000-00004B000000}"/>
    <cellStyle name="20 % - Akzent1 6 3" xfId="63" xr:uid="{00000000-0005-0000-0000-00004C000000}"/>
    <cellStyle name="20 % - Akzent1 6 3 2" xfId="64" xr:uid="{00000000-0005-0000-0000-00004D000000}"/>
    <cellStyle name="20 % - Akzent1 6 3 3" xfId="65" xr:uid="{00000000-0005-0000-0000-00004E000000}"/>
    <cellStyle name="20 % - Akzent1 6 3 4" xfId="3392" xr:uid="{00000000-0005-0000-0000-00004F000000}"/>
    <cellStyle name="20 % - Akzent1 6 4" xfId="66" xr:uid="{00000000-0005-0000-0000-000050000000}"/>
    <cellStyle name="20 % - Akzent1 6 5" xfId="67" xr:uid="{00000000-0005-0000-0000-000051000000}"/>
    <cellStyle name="20 % - Akzent1 6 6" xfId="3252" xr:uid="{00000000-0005-0000-0000-000052000000}"/>
    <cellStyle name="20 % - Akzent1 6_AJ001456 SPREADER BARS 30cm 본작업사양서 rev5(2014.11.06)--작업중" xfId="68" xr:uid="{00000000-0005-0000-0000-000053000000}"/>
    <cellStyle name="20 % - Akzent1 7" xfId="69" xr:uid="{00000000-0005-0000-0000-000054000000}"/>
    <cellStyle name="20 % - Akzent1 7 2" xfId="70" xr:uid="{00000000-0005-0000-0000-000055000000}"/>
    <cellStyle name="20 % - Akzent1 7 2 2" xfId="71" xr:uid="{00000000-0005-0000-0000-000056000000}"/>
    <cellStyle name="20 % - Akzent1 7 2 3" xfId="72" xr:uid="{00000000-0005-0000-0000-000057000000}"/>
    <cellStyle name="20 % - Akzent1 7 2 4" xfId="3494" xr:uid="{00000000-0005-0000-0000-000058000000}"/>
    <cellStyle name="20 % - Akzent1 7 3" xfId="73" xr:uid="{00000000-0005-0000-0000-000059000000}"/>
    <cellStyle name="20 % - Akzent1 7 3 2" xfId="74" xr:uid="{00000000-0005-0000-0000-00005A000000}"/>
    <cellStyle name="20 % - Akzent1 7 3 3" xfId="75" xr:uid="{00000000-0005-0000-0000-00005B000000}"/>
    <cellStyle name="20 % - Akzent1 7 3 4" xfId="3393" xr:uid="{00000000-0005-0000-0000-00005C000000}"/>
    <cellStyle name="20 % - Akzent1 7 4" xfId="76" xr:uid="{00000000-0005-0000-0000-00005D000000}"/>
    <cellStyle name="20 % - Akzent1 7 5" xfId="77" xr:uid="{00000000-0005-0000-0000-00005E000000}"/>
    <cellStyle name="20 % - Akzent1 7 6" xfId="3253" xr:uid="{00000000-0005-0000-0000-00005F000000}"/>
    <cellStyle name="20 % - Akzent1 7_ title" xfId="78" xr:uid="{00000000-0005-0000-0000-000060000000}"/>
    <cellStyle name="20 % - Akzent1 8" xfId="79" xr:uid="{00000000-0005-0000-0000-000061000000}"/>
    <cellStyle name="20 % - Akzent1 8 2" xfId="80" xr:uid="{00000000-0005-0000-0000-000062000000}"/>
    <cellStyle name="20 % - Akzent1 8 2 2" xfId="81" xr:uid="{00000000-0005-0000-0000-000063000000}"/>
    <cellStyle name="20 % - Akzent1 8 2 3" xfId="82" xr:uid="{00000000-0005-0000-0000-000064000000}"/>
    <cellStyle name="20 % - Akzent1 8 2 4" xfId="3495" xr:uid="{00000000-0005-0000-0000-000065000000}"/>
    <cellStyle name="20 % - Akzent1 8 3" xfId="83" xr:uid="{00000000-0005-0000-0000-000066000000}"/>
    <cellStyle name="20 % - Akzent1 8 3 2" xfId="84" xr:uid="{00000000-0005-0000-0000-000067000000}"/>
    <cellStyle name="20 % - Akzent1 8 3 3" xfId="85" xr:uid="{00000000-0005-0000-0000-000068000000}"/>
    <cellStyle name="20 % - Akzent1 8 3 4" xfId="3394" xr:uid="{00000000-0005-0000-0000-000069000000}"/>
    <cellStyle name="20 % - Akzent1 8 4" xfId="86" xr:uid="{00000000-0005-0000-0000-00006A000000}"/>
    <cellStyle name="20 % - Akzent1 8 4 2" xfId="87" xr:uid="{00000000-0005-0000-0000-00006B000000}"/>
    <cellStyle name="20 % - Akzent1 8 5" xfId="88" xr:uid="{00000000-0005-0000-0000-00006C000000}"/>
    <cellStyle name="20 % - Akzent1 8 6" xfId="3254" xr:uid="{00000000-0005-0000-0000-00006D000000}"/>
    <cellStyle name="20 % - Akzent1 8_ title" xfId="89" xr:uid="{00000000-0005-0000-0000-00006E000000}"/>
    <cellStyle name="20 % - Akzent1 9" xfId="90" xr:uid="{00000000-0005-0000-0000-00006F000000}"/>
    <cellStyle name="20 % - Akzent1 9 2" xfId="91" xr:uid="{00000000-0005-0000-0000-000070000000}"/>
    <cellStyle name="20 % - Akzent2 10" xfId="92" xr:uid="{00000000-0005-0000-0000-000071000000}"/>
    <cellStyle name="20 % - Akzent2 10 2" xfId="93" xr:uid="{00000000-0005-0000-0000-000072000000}"/>
    <cellStyle name="20 % - Akzent2 11" xfId="94" xr:uid="{00000000-0005-0000-0000-000073000000}"/>
    <cellStyle name="20 % - Akzent2 12" xfId="95" xr:uid="{00000000-0005-0000-0000-000074000000}"/>
    <cellStyle name="20 % - Akzent2 13" xfId="96" xr:uid="{00000000-0005-0000-0000-000075000000}"/>
    <cellStyle name="20 % - Akzent2 14" xfId="97" xr:uid="{00000000-0005-0000-0000-000076000000}"/>
    <cellStyle name="20 % - Akzent2 15" xfId="98" xr:uid="{00000000-0005-0000-0000-000077000000}"/>
    <cellStyle name="20 % - Akzent2 16" xfId="99" xr:uid="{00000000-0005-0000-0000-000078000000}"/>
    <cellStyle name="20 % - Akzent2 17" xfId="100" xr:uid="{00000000-0005-0000-0000-000079000000}"/>
    <cellStyle name="20 % - Akzent2 18" xfId="101" xr:uid="{00000000-0005-0000-0000-00007A000000}"/>
    <cellStyle name="20 % - Akzent2 19" xfId="102" xr:uid="{00000000-0005-0000-0000-00007B000000}"/>
    <cellStyle name="20 % - Akzent2 2" xfId="103" xr:uid="{00000000-0005-0000-0000-00007C000000}"/>
    <cellStyle name="20 % - Akzent2 2 2" xfId="104" xr:uid="{00000000-0005-0000-0000-00007D000000}"/>
    <cellStyle name="20 % - Akzent2 2 2 2" xfId="105" xr:uid="{00000000-0005-0000-0000-00007E000000}"/>
    <cellStyle name="20 % - Akzent2 2 2 3" xfId="106" xr:uid="{00000000-0005-0000-0000-00007F000000}"/>
    <cellStyle name="20 % - Akzent2 2 2 4" xfId="3496" xr:uid="{00000000-0005-0000-0000-000080000000}"/>
    <cellStyle name="20 % - Akzent2 2 3" xfId="107" xr:uid="{00000000-0005-0000-0000-000081000000}"/>
    <cellStyle name="20 % - Akzent2 2 3 2" xfId="108" xr:uid="{00000000-0005-0000-0000-000082000000}"/>
    <cellStyle name="20 % - Akzent2 2 3 3" xfId="109" xr:uid="{00000000-0005-0000-0000-000083000000}"/>
    <cellStyle name="20 % - Akzent2 2 3 4" xfId="3395" xr:uid="{00000000-0005-0000-0000-000084000000}"/>
    <cellStyle name="20 % - Akzent2 2 4" xfId="110" xr:uid="{00000000-0005-0000-0000-000085000000}"/>
    <cellStyle name="20 % - Akzent2 2 5" xfId="111" xr:uid="{00000000-0005-0000-0000-000086000000}"/>
    <cellStyle name="20 % - Akzent2 2 6" xfId="3255" xr:uid="{00000000-0005-0000-0000-000087000000}"/>
    <cellStyle name="20 % - Akzent2 2 7" xfId="3711" xr:uid="{00000000-0005-0000-0000-000088000000}"/>
    <cellStyle name="20 % - Akzent2 2_AJ001456 SPREADER BARS 30cm 본작업사양서 rev5(2014.11.06)--작업중" xfId="112" xr:uid="{00000000-0005-0000-0000-000089000000}"/>
    <cellStyle name="20 % - Akzent2 20" xfId="113" xr:uid="{00000000-0005-0000-0000-00008A000000}"/>
    <cellStyle name="20 % - Akzent2 21" xfId="114" xr:uid="{00000000-0005-0000-0000-00008B000000}"/>
    <cellStyle name="20 % - Akzent2 22" xfId="115" xr:uid="{00000000-0005-0000-0000-00008C000000}"/>
    <cellStyle name="20 % - Akzent2 23" xfId="116" xr:uid="{00000000-0005-0000-0000-00008D000000}"/>
    <cellStyle name="20 % - Akzent2 24" xfId="117" xr:uid="{00000000-0005-0000-0000-00008E000000}"/>
    <cellStyle name="20 % - Akzent2 25" xfId="118" xr:uid="{00000000-0005-0000-0000-00008F000000}"/>
    <cellStyle name="20 % - Akzent2 26" xfId="3620" xr:uid="{00000000-0005-0000-0000-000090000000}"/>
    <cellStyle name="20 % - Akzent2 3" xfId="119" xr:uid="{00000000-0005-0000-0000-000091000000}"/>
    <cellStyle name="20 % - Akzent2 3 2" xfId="120" xr:uid="{00000000-0005-0000-0000-000092000000}"/>
    <cellStyle name="20 % - Akzent2 3 2 2" xfId="121" xr:uid="{00000000-0005-0000-0000-000093000000}"/>
    <cellStyle name="20 % - Akzent2 3 2 3" xfId="122" xr:uid="{00000000-0005-0000-0000-000094000000}"/>
    <cellStyle name="20 % - Akzent2 3 2 4" xfId="3497" xr:uid="{00000000-0005-0000-0000-000095000000}"/>
    <cellStyle name="20 % - Akzent2 3 3" xfId="123" xr:uid="{00000000-0005-0000-0000-000096000000}"/>
    <cellStyle name="20 % - Akzent2 3 3 2" xfId="124" xr:uid="{00000000-0005-0000-0000-000097000000}"/>
    <cellStyle name="20 % - Akzent2 3 3 3" xfId="125" xr:uid="{00000000-0005-0000-0000-000098000000}"/>
    <cellStyle name="20 % - Akzent2 3 3 4" xfId="3396" xr:uid="{00000000-0005-0000-0000-000099000000}"/>
    <cellStyle name="20 % - Akzent2 3 4" xfId="126" xr:uid="{00000000-0005-0000-0000-00009A000000}"/>
    <cellStyle name="20 % - Akzent2 3 5" xfId="127" xr:uid="{00000000-0005-0000-0000-00009B000000}"/>
    <cellStyle name="20 % - Akzent2 3 6" xfId="3256" xr:uid="{00000000-0005-0000-0000-00009C000000}"/>
    <cellStyle name="20 % - Akzent2 3_AJ001456 SPREADER BARS 30cm 본작업사양서 rev5(2014.11.06)--작업중" xfId="128" xr:uid="{00000000-0005-0000-0000-00009D000000}"/>
    <cellStyle name="20 % - Akzent2 4" xfId="129" xr:uid="{00000000-0005-0000-0000-00009E000000}"/>
    <cellStyle name="20 % - Akzent2 4 2" xfId="130" xr:uid="{00000000-0005-0000-0000-00009F000000}"/>
    <cellStyle name="20 % - Akzent2 4 2 2" xfId="131" xr:uid="{00000000-0005-0000-0000-0000A0000000}"/>
    <cellStyle name="20 % - Akzent2 4 2 3" xfId="132" xr:uid="{00000000-0005-0000-0000-0000A1000000}"/>
    <cellStyle name="20 % - Akzent2 4 2 4" xfId="3498" xr:uid="{00000000-0005-0000-0000-0000A2000000}"/>
    <cellStyle name="20 % - Akzent2 4 3" xfId="133" xr:uid="{00000000-0005-0000-0000-0000A3000000}"/>
    <cellStyle name="20 % - Akzent2 4 3 2" xfId="134" xr:uid="{00000000-0005-0000-0000-0000A4000000}"/>
    <cellStyle name="20 % - Akzent2 4 3 3" xfId="135" xr:uid="{00000000-0005-0000-0000-0000A5000000}"/>
    <cellStyle name="20 % - Akzent2 4 3 4" xfId="3397" xr:uid="{00000000-0005-0000-0000-0000A6000000}"/>
    <cellStyle name="20 % - Akzent2 4 4" xfId="136" xr:uid="{00000000-0005-0000-0000-0000A7000000}"/>
    <cellStyle name="20 % - Akzent2 4 5" xfId="137" xr:uid="{00000000-0005-0000-0000-0000A8000000}"/>
    <cellStyle name="20 % - Akzent2 4 6" xfId="3257" xr:uid="{00000000-0005-0000-0000-0000A9000000}"/>
    <cellStyle name="20 % - Akzent2 4_AJ001456 SPREADER BARS 30cm 본작업사양서 rev5(2014.11.06)--작업중" xfId="138" xr:uid="{00000000-0005-0000-0000-0000AA000000}"/>
    <cellStyle name="20 % - Akzent2 5" xfId="139" xr:uid="{00000000-0005-0000-0000-0000AB000000}"/>
    <cellStyle name="20 % - Akzent2 5 2" xfId="140" xr:uid="{00000000-0005-0000-0000-0000AC000000}"/>
    <cellStyle name="20 % - Akzent2 5 2 2" xfId="141" xr:uid="{00000000-0005-0000-0000-0000AD000000}"/>
    <cellStyle name="20 % - Akzent2 5 2 3" xfId="142" xr:uid="{00000000-0005-0000-0000-0000AE000000}"/>
    <cellStyle name="20 % - Akzent2 5 2 4" xfId="3499" xr:uid="{00000000-0005-0000-0000-0000AF000000}"/>
    <cellStyle name="20 % - Akzent2 5 3" xfId="143" xr:uid="{00000000-0005-0000-0000-0000B0000000}"/>
    <cellStyle name="20 % - Akzent2 5 3 2" xfId="144" xr:uid="{00000000-0005-0000-0000-0000B1000000}"/>
    <cellStyle name="20 % - Akzent2 5 3 3" xfId="145" xr:uid="{00000000-0005-0000-0000-0000B2000000}"/>
    <cellStyle name="20 % - Akzent2 5 3 4" xfId="3398" xr:uid="{00000000-0005-0000-0000-0000B3000000}"/>
    <cellStyle name="20 % - Akzent2 5 4" xfId="146" xr:uid="{00000000-0005-0000-0000-0000B4000000}"/>
    <cellStyle name="20 % - Akzent2 5 5" xfId="147" xr:uid="{00000000-0005-0000-0000-0000B5000000}"/>
    <cellStyle name="20 % - Akzent2 5 6" xfId="3258" xr:uid="{00000000-0005-0000-0000-0000B6000000}"/>
    <cellStyle name="20 % - Akzent2 5_AJ001456 SPREADER BARS 30cm 본작업사양서 rev5(2014.11.06)--작업중" xfId="148" xr:uid="{00000000-0005-0000-0000-0000B7000000}"/>
    <cellStyle name="20 % - Akzent2 6" xfId="149" xr:uid="{00000000-0005-0000-0000-0000B8000000}"/>
    <cellStyle name="20 % - Akzent2 6 2" xfId="150" xr:uid="{00000000-0005-0000-0000-0000B9000000}"/>
    <cellStyle name="20 % - Akzent2 6 2 2" xfId="151" xr:uid="{00000000-0005-0000-0000-0000BA000000}"/>
    <cellStyle name="20 % - Akzent2 6 2 3" xfId="152" xr:uid="{00000000-0005-0000-0000-0000BB000000}"/>
    <cellStyle name="20 % - Akzent2 6 2 4" xfId="3500" xr:uid="{00000000-0005-0000-0000-0000BC000000}"/>
    <cellStyle name="20 % - Akzent2 6 3" xfId="153" xr:uid="{00000000-0005-0000-0000-0000BD000000}"/>
    <cellStyle name="20 % - Akzent2 6 3 2" xfId="154" xr:uid="{00000000-0005-0000-0000-0000BE000000}"/>
    <cellStyle name="20 % - Akzent2 6 3 3" xfId="155" xr:uid="{00000000-0005-0000-0000-0000BF000000}"/>
    <cellStyle name="20 % - Akzent2 6 3 4" xfId="3399" xr:uid="{00000000-0005-0000-0000-0000C0000000}"/>
    <cellStyle name="20 % - Akzent2 6 4" xfId="156" xr:uid="{00000000-0005-0000-0000-0000C1000000}"/>
    <cellStyle name="20 % - Akzent2 6 5" xfId="157" xr:uid="{00000000-0005-0000-0000-0000C2000000}"/>
    <cellStyle name="20 % - Akzent2 6 6" xfId="3259" xr:uid="{00000000-0005-0000-0000-0000C3000000}"/>
    <cellStyle name="20 % - Akzent2 6_AJ001456 SPREADER BARS 30cm 본작업사양서 rev5(2014.11.06)--작업중" xfId="158" xr:uid="{00000000-0005-0000-0000-0000C4000000}"/>
    <cellStyle name="20 % - Akzent2 7" xfId="159" xr:uid="{00000000-0005-0000-0000-0000C5000000}"/>
    <cellStyle name="20 % - Akzent2 7 2" xfId="160" xr:uid="{00000000-0005-0000-0000-0000C6000000}"/>
    <cellStyle name="20 % - Akzent2 7 2 2" xfId="161" xr:uid="{00000000-0005-0000-0000-0000C7000000}"/>
    <cellStyle name="20 % - Akzent2 7 2 3" xfId="162" xr:uid="{00000000-0005-0000-0000-0000C8000000}"/>
    <cellStyle name="20 % - Akzent2 7 2 4" xfId="3501" xr:uid="{00000000-0005-0000-0000-0000C9000000}"/>
    <cellStyle name="20 % - Akzent2 7 3" xfId="163" xr:uid="{00000000-0005-0000-0000-0000CA000000}"/>
    <cellStyle name="20 % - Akzent2 7 3 2" xfId="164" xr:uid="{00000000-0005-0000-0000-0000CB000000}"/>
    <cellStyle name="20 % - Akzent2 7 3 3" xfId="165" xr:uid="{00000000-0005-0000-0000-0000CC000000}"/>
    <cellStyle name="20 % - Akzent2 7 3 4" xfId="3400" xr:uid="{00000000-0005-0000-0000-0000CD000000}"/>
    <cellStyle name="20 % - Akzent2 7 4" xfId="166" xr:uid="{00000000-0005-0000-0000-0000CE000000}"/>
    <cellStyle name="20 % - Akzent2 7 5" xfId="167" xr:uid="{00000000-0005-0000-0000-0000CF000000}"/>
    <cellStyle name="20 % - Akzent2 7 6" xfId="3260" xr:uid="{00000000-0005-0000-0000-0000D0000000}"/>
    <cellStyle name="20 % - Akzent2 7_ title" xfId="168" xr:uid="{00000000-0005-0000-0000-0000D1000000}"/>
    <cellStyle name="20 % - Akzent2 8" xfId="169" xr:uid="{00000000-0005-0000-0000-0000D2000000}"/>
    <cellStyle name="20 % - Akzent2 8 2" xfId="170" xr:uid="{00000000-0005-0000-0000-0000D3000000}"/>
    <cellStyle name="20 % - Akzent2 8 2 2" xfId="171" xr:uid="{00000000-0005-0000-0000-0000D4000000}"/>
    <cellStyle name="20 % - Akzent2 8 2 3" xfId="172" xr:uid="{00000000-0005-0000-0000-0000D5000000}"/>
    <cellStyle name="20 % - Akzent2 8 2 4" xfId="3502" xr:uid="{00000000-0005-0000-0000-0000D6000000}"/>
    <cellStyle name="20 % - Akzent2 8 3" xfId="173" xr:uid="{00000000-0005-0000-0000-0000D7000000}"/>
    <cellStyle name="20 % - Akzent2 8 3 2" xfId="174" xr:uid="{00000000-0005-0000-0000-0000D8000000}"/>
    <cellStyle name="20 % - Akzent2 8 3 3" xfId="175" xr:uid="{00000000-0005-0000-0000-0000D9000000}"/>
    <cellStyle name="20 % - Akzent2 8 3 4" xfId="3401" xr:uid="{00000000-0005-0000-0000-0000DA000000}"/>
    <cellStyle name="20 % - Akzent2 8 4" xfId="176" xr:uid="{00000000-0005-0000-0000-0000DB000000}"/>
    <cellStyle name="20 % - Akzent2 8 4 2" xfId="177" xr:uid="{00000000-0005-0000-0000-0000DC000000}"/>
    <cellStyle name="20 % - Akzent2 8 5" xfId="178" xr:uid="{00000000-0005-0000-0000-0000DD000000}"/>
    <cellStyle name="20 % - Akzent2 8 6" xfId="3261" xr:uid="{00000000-0005-0000-0000-0000DE000000}"/>
    <cellStyle name="20 % - Akzent2 8_ title" xfId="179" xr:uid="{00000000-0005-0000-0000-0000DF000000}"/>
    <cellStyle name="20 % - Akzent2 9" xfId="180" xr:uid="{00000000-0005-0000-0000-0000E0000000}"/>
    <cellStyle name="20 % - Akzent2 9 2" xfId="181" xr:uid="{00000000-0005-0000-0000-0000E1000000}"/>
    <cellStyle name="20 % - Akzent3 10" xfId="182" xr:uid="{00000000-0005-0000-0000-0000E2000000}"/>
    <cellStyle name="20 % - Akzent3 10 2" xfId="183" xr:uid="{00000000-0005-0000-0000-0000E3000000}"/>
    <cellStyle name="20 % - Akzent3 11" xfId="184" xr:uid="{00000000-0005-0000-0000-0000E4000000}"/>
    <cellStyle name="20 % - Akzent3 12" xfId="185" xr:uid="{00000000-0005-0000-0000-0000E5000000}"/>
    <cellStyle name="20 % - Akzent3 13" xfId="186" xr:uid="{00000000-0005-0000-0000-0000E6000000}"/>
    <cellStyle name="20 % - Akzent3 14" xfId="187" xr:uid="{00000000-0005-0000-0000-0000E7000000}"/>
    <cellStyle name="20 % - Akzent3 15" xfId="188" xr:uid="{00000000-0005-0000-0000-0000E8000000}"/>
    <cellStyle name="20 % - Akzent3 16" xfId="189" xr:uid="{00000000-0005-0000-0000-0000E9000000}"/>
    <cellStyle name="20 % - Akzent3 17" xfId="190" xr:uid="{00000000-0005-0000-0000-0000EA000000}"/>
    <cellStyle name="20 % - Akzent3 18" xfId="191" xr:uid="{00000000-0005-0000-0000-0000EB000000}"/>
    <cellStyle name="20 % - Akzent3 19" xfId="192" xr:uid="{00000000-0005-0000-0000-0000EC000000}"/>
    <cellStyle name="20 % - Akzent3 2" xfId="193" xr:uid="{00000000-0005-0000-0000-0000ED000000}"/>
    <cellStyle name="20 % - Akzent3 2 2" xfId="194" xr:uid="{00000000-0005-0000-0000-0000EE000000}"/>
    <cellStyle name="20 % - Akzent3 2 2 2" xfId="195" xr:uid="{00000000-0005-0000-0000-0000EF000000}"/>
    <cellStyle name="20 % - Akzent3 2 2 3" xfId="196" xr:uid="{00000000-0005-0000-0000-0000F0000000}"/>
    <cellStyle name="20 % - Akzent3 2 2 4" xfId="3503" xr:uid="{00000000-0005-0000-0000-0000F1000000}"/>
    <cellStyle name="20 % - Akzent3 2 3" xfId="197" xr:uid="{00000000-0005-0000-0000-0000F2000000}"/>
    <cellStyle name="20 % - Akzent3 2 3 2" xfId="198" xr:uid="{00000000-0005-0000-0000-0000F3000000}"/>
    <cellStyle name="20 % - Akzent3 2 3 3" xfId="199" xr:uid="{00000000-0005-0000-0000-0000F4000000}"/>
    <cellStyle name="20 % - Akzent3 2 3 4" xfId="3402" xr:uid="{00000000-0005-0000-0000-0000F5000000}"/>
    <cellStyle name="20 % - Akzent3 2 4" xfId="200" xr:uid="{00000000-0005-0000-0000-0000F6000000}"/>
    <cellStyle name="20 % - Akzent3 2 5" xfId="201" xr:uid="{00000000-0005-0000-0000-0000F7000000}"/>
    <cellStyle name="20 % - Akzent3 2 6" xfId="3262" xr:uid="{00000000-0005-0000-0000-0000F8000000}"/>
    <cellStyle name="20 % - Akzent3 2 7" xfId="3712" xr:uid="{00000000-0005-0000-0000-0000F9000000}"/>
    <cellStyle name="20 % - Akzent3 2_AJ001456 SPREADER BARS 30cm 본작업사양서 rev5(2014.11.06)--작업중" xfId="202" xr:uid="{00000000-0005-0000-0000-0000FA000000}"/>
    <cellStyle name="20 % - Akzent3 20" xfId="203" xr:uid="{00000000-0005-0000-0000-0000FB000000}"/>
    <cellStyle name="20 % - Akzent3 21" xfId="204" xr:uid="{00000000-0005-0000-0000-0000FC000000}"/>
    <cellStyle name="20 % - Akzent3 22" xfId="205" xr:uid="{00000000-0005-0000-0000-0000FD000000}"/>
    <cellStyle name="20 % - Akzent3 23" xfId="206" xr:uid="{00000000-0005-0000-0000-0000FE000000}"/>
    <cellStyle name="20 % - Akzent3 24" xfId="207" xr:uid="{00000000-0005-0000-0000-0000FF000000}"/>
    <cellStyle name="20 % - Akzent3 25" xfId="208" xr:uid="{00000000-0005-0000-0000-000000010000}"/>
    <cellStyle name="20 % - Akzent3 26" xfId="3624" xr:uid="{00000000-0005-0000-0000-000001010000}"/>
    <cellStyle name="20 % - Akzent3 3" xfId="209" xr:uid="{00000000-0005-0000-0000-000002010000}"/>
    <cellStyle name="20 % - Akzent3 3 2" xfId="210" xr:uid="{00000000-0005-0000-0000-000003010000}"/>
    <cellStyle name="20 % - Akzent3 3 2 2" xfId="211" xr:uid="{00000000-0005-0000-0000-000004010000}"/>
    <cellStyle name="20 % - Akzent3 3 2 3" xfId="212" xr:uid="{00000000-0005-0000-0000-000005010000}"/>
    <cellStyle name="20 % - Akzent3 3 2 4" xfId="3504" xr:uid="{00000000-0005-0000-0000-000006010000}"/>
    <cellStyle name="20 % - Akzent3 3 3" xfId="213" xr:uid="{00000000-0005-0000-0000-000007010000}"/>
    <cellStyle name="20 % - Akzent3 3 3 2" xfId="214" xr:uid="{00000000-0005-0000-0000-000008010000}"/>
    <cellStyle name="20 % - Akzent3 3 3 3" xfId="215" xr:uid="{00000000-0005-0000-0000-000009010000}"/>
    <cellStyle name="20 % - Akzent3 3 3 4" xfId="3403" xr:uid="{00000000-0005-0000-0000-00000A010000}"/>
    <cellStyle name="20 % - Akzent3 3 4" xfId="216" xr:uid="{00000000-0005-0000-0000-00000B010000}"/>
    <cellStyle name="20 % - Akzent3 3 5" xfId="217" xr:uid="{00000000-0005-0000-0000-00000C010000}"/>
    <cellStyle name="20 % - Akzent3 3 6" xfId="3263" xr:uid="{00000000-0005-0000-0000-00000D010000}"/>
    <cellStyle name="20 % - Akzent3 3_AJ001456 SPREADER BARS 30cm 본작업사양서 rev5(2014.11.06)--작업중" xfId="218" xr:uid="{00000000-0005-0000-0000-00000E010000}"/>
    <cellStyle name="20 % - Akzent3 4" xfId="219" xr:uid="{00000000-0005-0000-0000-00000F010000}"/>
    <cellStyle name="20 % - Akzent3 4 2" xfId="220" xr:uid="{00000000-0005-0000-0000-000010010000}"/>
    <cellStyle name="20 % - Akzent3 4 2 2" xfId="221" xr:uid="{00000000-0005-0000-0000-000011010000}"/>
    <cellStyle name="20 % - Akzent3 4 2 3" xfId="222" xr:uid="{00000000-0005-0000-0000-000012010000}"/>
    <cellStyle name="20 % - Akzent3 4 2 4" xfId="3505" xr:uid="{00000000-0005-0000-0000-000013010000}"/>
    <cellStyle name="20 % - Akzent3 4 3" xfId="223" xr:uid="{00000000-0005-0000-0000-000014010000}"/>
    <cellStyle name="20 % - Akzent3 4 3 2" xfId="224" xr:uid="{00000000-0005-0000-0000-000015010000}"/>
    <cellStyle name="20 % - Akzent3 4 3 3" xfId="225" xr:uid="{00000000-0005-0000-0000-000016010000}"/>
    <cellStyle name="20 % - Akzent3 4 3 4" xfId="3404" xr:uid="{00000000-0005-0000-0000-000017010000}"/>
    <cellStyle name="20 % - Akzent3 4 4" xfId="226" xr:uid="{00000000-0005-0000-0000-000018010000}"/>
    <cellStyle name="20 % - Akzent3 4 5" xfId="227" xr:uid="{00000000-0005-0000-0000-000019010000}"/>
    <cellStyle name="20 % - Akzent3 4 6" xfId="3264" xr:uid="{00000000-0005-0000-0000-00001A010000}"/>
    <cellStyle name="20 % - Akzent3 4_AJ001456 SPREADER BARS 30cm 본작업사양서 rev5(2014.11.06)--작업중" xfId="228" xr:uid="{00000000-0005-0000-0000-00001B010000}"/>
    <cellStyle name="20 % - Akzent3 5" xfId="229" xr:uid="{00000000-0005-0000-0000-00001C010000}"/>
    <cellStyle name="20 % - Akzent3 5 2" xfId="230" xr:uid="{00000000-0005-0000-0000-00001D010000}"/>
    <cellStyle name="20 % - Akzent3 5 2 2" xfId="231" xr:uid="{00000000-0005-0000-0000-00001E010000}"/>
    <cellStyle name="20 % - Akzent3 5 2 3" xfId="232" xr:uid="{00000000-0005-0000-0000-00001F010000}"/>
    <cellStyle name="20 % - Akzent3 5 2 4" xfId="3506" xr:uid="{00000000-0005-0000-0000-000020010000}"/>
    <cellStyle name="20 % - Akzent3 5 3" xfId="233" xr:uid="{00000000-0005-0000-0000-000021010000}"/>
    <cellStyle name="20 % - Akzent3 5 3 2" xfId="234" xr:uid="{00000000-0005-0000-0000-000022010000}"/>
    <cellStyle name="20 % - Akzent3 5 3 3" xfId="235" xr:uid="{00000000-0005-0000-0000-000023010000}"/>
    <cellStyle name="20 % - Akzent3 5 3 4" xfId="3405" xr:uid="{00000000-0005-0000-0000-000024010000}"/>
    <cellStyle name="20 % - Akzent3 5 4" xfId="236" xr:uid="{00000000-0005-0000-0000-000025010000}"/>
    <cellStyle name="20 % - Akzent3 5 5" xfId="237" xr:uid="{00000000-0005-0000-0000-000026010000}"/>
    <cellStyle name="20 % - Akzent3 5 6" xfId="3265" xr:uid="{00000000-0005-0000-0000-000027010000}"/>
    <cellStyle name="20 % - Akzent3 5_AJ001456 SPREADER BARS 30cm 본작업사양서 rev5(2014.11.06)--작업중" xfId="238" xr:uid="{00000000-0005-0000-0000-000028010000}"/>
    <cellStyle name="20 % - Akzent3 6" xfId="239" xr:uid="{00000000-0005-0000-0000-000029010000}"/>
    <cellStyle name="20 % - Akzent3 6 2" xfId="240" xr:uid="{00000000-0005-0000-0000-00002A010000}"/>
    <cellStyle name="20 % - Akzent3 6 2 2" xfId="241" xr:uid="{00000000-0005-0000-0000-00002B010000}"/>
    <cellStyle name="20 % - Akzent3 6 2 3" xfId="242" xr:uid="{00000000-0005-0000-0000-00002C010000}"/>
    <cellStyle name="20 % - Akzent3 6 2 4" xfId="3507" xr:uid="{00000000-0005-0000-0000-00002D010000}"/>
    <cellStyle name="20 % - Akzent3 6 3" xfId="243" xr:uid="{00000000-0005-0000-0000-00002E010000}"/>
    <cellStyle name="20 % - Akzent3 6 3 2" xfId="244" xr:uid="{00000000-0005-0000-0000-00002F010000}"/>
    <cellStyle name="20 % - Akzent3 6 3 3" xfId="245" xr:uid="{00000000-0005-0000-0000-000030010000}"/>
    <cellStyle name="20 % - Akzent3 6 3 4" xfId="3406" xr:uid="{00000000-0005-0000-0000-000031010000}"/>
    <cellStyle name="20 % - Akzent3 6 4" xfId="246" xr:uid="{00000000-0005-0000-0000-000032010000}"/>
    <cellStyle name="20 % - Akzent3 6 5" xfId="247" xr:uid="{00000000-0005-0000-0000-000033010000}"/>
    <cellStyle name="20 % - Akzent3 6 6" xfId="3266" xr:uid="{00000000-0005-0000-0000-000034010000}"/>
    <cellStyle name="20 % - Akzent3 6_AJ001456 SPREADER BARS 30cm 본작업사양서 rev5(2014.11.06)--작업중" xfId="248" xr:uid="{00000000-0005-0000-0000-000035010000}"/>
    <cellStyle name="20 % - Akzent3 7" xfId="249" xr:uid="{00000000-0005-0000-0000-000036010000}"/>
    <cellStyle name="20 % - Akzent3 7 2" xfId="250" xr:uid="{00000000-0005-0000-0000-000037010000}"/>
    <cellStyle name="20 % - Akzent3 7 2 2" xfId="251" xr:uid="{00000000-0005-0000-0000-000038010000}"/>
    <cellStyle name="20 % - Akzent3 7 2 3" xfId="252" xr:uid="{00000000-0005-0000-0000-000039010000}"/>
    <cellStyle name="20 % - Akzent3 7 2 4" xfId="3508" xr:uid="{00000000-0005-0000-0000-00003A010000}"/>
    <cellStyle name="20 % - Akzent3 7 3" xfId="253" xr:uid="{00000000-0005-0000-0000-00003B010000}"/>
    <cellStyle name="20 % - Akzent3 7 3 2" xfId="254" xr:uid="{00000000-0005-0000-0000-00003C010000}"/>
    <cellStyle name="20 % - Akzent3 7 3 3" xfId="255" xr:uid="{00000000-0005-0000-0000-00003D010000}"/>
    <cellStyle name="20 % - Akzent3 7 3 4" xfId="3407" xr:uid="{00000000-0005-0000-0000-00003E010000}"/>
    <cellStyle name="20 % - Akzent3 7 4" xfId="256" xr:uid="{00000000-0005-0000-0000-00003F010000}"/>
    <cellStyle name="20 % - Akzent3 7 5" xfId="257" xr:uid="{00000000-0005-0000-0000-000040010000}"/>
    <cellStyle name="20 % - Akzent3 7 6" xfId="3267" xr:uid="{00000000-0005-0000-0000-000041010000}"/>
    <cellStyle name="20 % - Akzent3 7_ title" xfId="258" xr:uid="{00000000-0005-0000-0000-000042010000}"/>
    <cellStyle name="20 % - Akzent3 8" xfId="259" xr:uid="{00000000-0005-0000-0000-000043010000}"/>
    <cellStyle name="20 % - Akzent3 8 2" xfId="260" xr:uid="{00000000-0005-0000-0000-000044010000}"/>
    <cellStyle name="20 % - Akzent3 8 2 2" xfId="261" xr:uid="{00000000-0005-0000-0000-000045010000}"/>
    <cellStyle name="20 % - Akzent3 8 2 3" xfId="262" xr:uid="{00000000-0005-0000-0000-000046010000}"/>
    <cellStyle name="20 % - Akzent3 8 2 4" xfId="3509" xr:uid="{00000000-0005-0000-0000-000047010000}"/>
    <cellStyle name="20 % - Akzent3 8 3" xfId="263" xr:uid="{00000000-0005-0000-0000-000048010000}"/>
    <cellStyle name="20 % - Akzent3 8 3 2" xfId="264" xr:uid="{00000000-0005-0000-0000-000049010000}"/>
    <cellStyle name="20 % - Akzent3 8 3 3" xfId="265" xr:uid="{00000000-0005-0000-0000-00004A010000}"/>
    <cellStyle name="20 % - Akzent3 8 3 4" xfId="3408" xr:uid="{00000000-0005-0000-0000-00004B010000}"/>
    <cellStyle name="20 % - Akzent3 8 4" xfId="266" xr:uid="{00000000-0005-0000-0000-00004C010000}"/>
    <cellStyle name="20 % - Akzent3 8 4 2" xfId="267" xr:uid="{00000000-0005-0000-0000-00004D010000}"/>
    <cellStyle name="20 % - Akzent3 8 5" xfId="268" xr:uid="{00000000-0005-0000-0000-00004E010000}"/>
    <cellStyle name="20 % - Akzent3 8 6" xfId="3268" xr:uid="{00000000-0005-0000-0000-00004F010000}"/>
    <cellStyle name="20 % - Akzent3 8_ title" xfId="269" xr:uid="{00000000-0005-0000-0000-000050010000}"/>
    <cellStyle name="20 % - Akzent3 9" xfId="270" xr:uid="{00000000-0005-0000-0000-000051010000}"/>
    <cellStyle name="20 % - Akzent3 9 2" xfId="271" xr:uid="{00000000-0005-0000-0000-000052010000}"/>
    <cellStyle name="20 % - Akzent4 10" xfId="272" xr:uid="{00000000-0005-0000-0000-000053010000}"/>
    <cellStyle name="20 % - Akzent4 10 2" xfId="273" xr:uid="{00000000-0005-0000-0000-000054010000}"/>
    <cellStyle name="20 % - Akzent4 11" xfId="274" xr:uid="{00000000-0005-0000-0000-000055010000}"/>
    <cellStyle name="20 % - Akzent4 12" xfId="275" xr:uid="{00000000-0005-0000-0000-000056010000}"/>
    <cellStyle name="20 % - Akzent4 13" xfId="276" xr:uid="{00000000-0005-0000-0000-000057010000}"/>
    <cellStyle name="20 % - Akzent4 14" xfId="277" xr:uid="{00000000-0005-0000-0000-000058010000}"/>
    <cellStyle name="20 % - Akzent4 15" xfId="278" xr:uid="{00000000-0005-0000-0000-000059010000}"/>
    <cellStyle name="20 % - Akzent4 16" xfId="279" xr:uid="{00000000-0005-0000-0000-00005A010000}"/>
    <cellStyle name="20 % - Akzent4 17" xfId="280" xr:uid="{00000000-0005-0000-0000-00005B010000}"/>
    <cellStyle name="20 % - Akzent4 18" xfId="281" xr:uid="{00000000-0005-0000-0000-00005C010000}"/>
    <cellStyle name="20 % - Akzent4 19" xfId="282" xr:uid="{00000000-0005-0000-0000-00005D010000}"/>
    <cellStyle name="20 % - Akzent4 2" xfId="283" xr:uid="{00000000-0005-0000-0000-00005E010000}"/>
    <cellStyle name="20 % - Akzent4 2 2" xfId="284" xr:uid="{00000000-0005-0000-0000-00005F010000}"/>
    <cellStyle name="20 % - Akzent4 2 2 2" xfId="285" xr:uid="{00000000-0005-0000-0000-000060010000}"/>
    <cellStyle name="20 % - Akzent4 2 2 3" xfId="286" xr:uid="{00000000-0005-0000-0000-000061010000}"/>
    <cellStyle name="20 % - Akzent4 2 2 4" xfId="3510" xr:uid="{00000000-0005-0000-0000-000062010000}"/>
    <cellStyle name="20 % - Akzent4 2 3" xfId="287" xr:uid="{00000000-0005-0000-0000-000063010000}"/>
    <cellStyle name="20 % - Akzent4 2 3 2" xfId="288" xr:uid="{00000000-0005-0000-0000-000064010000}"/>
    <cellStyle name="20 % - Akzent4 2 3 3" xfId="289" xr:uid="{00000000-0005-0000-0000-000065010000}"/>
    <cellStyle name="20 % - Akzent4 2 3 4" xfId="3409" xr:uid="{00000000-0005-0000-0000-000066010000}"/>
    <cellStyle name="20 % - Akzent4 2 4" xfId="290" xr:uid="{00000000-0005-0000-0000-000067010000}"/>
    <cellStyle name="20 % - Akzent4 2 5" xfId="291" xr:uid="{00000000-0005-0000-0000-000068010000}"/>
    <cellStyle name="20 % - Akzent4 2 6" xfId="3269" xr:uid="{00000000-0005-0000-0000-000069010000}"/>
    <cellStyle name="20 % - Akzent4 2 7" xfId="3713" xr:uid="{00000000-0005-0000-0000-00006A010000}"/>
    <cellStyle name="20 % - Akzent4 2_AJ001456 SPREADER BARS 30cm 본작업사양서 rev5(2014.11.06)--작업중" xfId="292" xr:uid="{00000000-0005-0000-0000-00006B010000}"/>
    <cellStyle name="20 % - Akzent4 20" xfId="293" xr:uid="{00000000-0005-0000-0000-00006C010000}"/>
    <cellStyle name="20 % - Akzent4 21" xfId="294" xr:uid="{00000000-0005-0000-0000-00006D010000}"/>
    <cellStyle name="20 % - Akzent4 22" xfId="295" xr:uid="{00000000-0005-0000-0000-00006E010000}"/>
    <cellStyle name="20 % - Akzent4 23" xfId="296" xr:uid="{00000000-0005-0000-0000-00006F010000}"/>
    <cellStyle name="20 % - Akzent4 24" xfId="297" xr:uid="{00000000-0005-0000-0000-000070010000}"/>
    <cellStyle name="20 % - Akzent4 25" xfId="298" xr:uid="{00000000-0005-0000-0000-000071010000}"/>
    <cellStyle name="20 % - Akzent4 26" xfId="3628" xr:uid="{00000000-0005-0000-0000-000072010000}"/>
    <cellStyle name="20 % - Akzent4 3" xfId="299" xr:uid="{00000000-0005-0000-0000-000073010000}"/>
    <cellStyle name="20 % - Akzent4 3 2" xfId="300" xr:uid="{00000000-0005-0000-0000-000074010000}"/>
    <cellStyle name="20 % - Akzent4 3 2 2" xfId="301" xr:uid="{00000000-0005-0000-0000-000075010000}"/>
    <cellStyle name="20 % - Akzent4 3 2 3" xfId="302" xr:uid="{00000000-0005-0000-0000-000076010000}"/>
    <cellStyle name="20 % - Akzent4 3 2 4" xfId="3511" xr:uid="{00000000-0005-0000-0000-000077010000}"/>
    <cellStyle name="20 % - Akzent4 3 3" xfId="303" xr:uid="{00000000-0005-0000-0000-000078010000}"/>
    <cellStyle name="20 % - Akzent4 3 3 2" xfId="304" xr:uid="{00000000-0005-0000-0000-000079010000}"/>
    <cellStyle name="20 % - Akzent4 3 3 3" xfId="305" xr:uid="{00000000-0005-0000-0000-00007A010000}"/>
    <cellStyle name="20 % - Akzent4 3 3 4" xfId="3410" xr:uid="{00000000-0005-0000-0000-00007B010000}"/>
    <cellStyle name="20 % - Akzent4 3 4" xfId="306" xr:uid="{00000000-0005-0000-0000-00007C010000}"/>
    <cellStyle name="20 % - Akzent4 3 5" xfId="307" xr:uid="{00000000-0005-0000-0000-00007D010000}"/>
    <cellStyle name="20 % - Akzent4 3 6" xfId="3270" xr:uid="{00000000-0005-0000-0000-00007E010000}"/>
    <cellStyle name="20 % - Akzent4 3_AJ001456 SPREADER BARS 30cm 본작업사양서 rev5(2014.11.06)--작업중" xfId="308" xr:uid="{00000000-0005-0000-0000-00007F010000}"/>
    <cellStyle name="20 % - Akzent4 4" xfId="309" xr:uid="{00000000-0005-0000-0000-000080010000}"/>
    <cellStyle name="20 % - Akzent4 4 2" xfId="310" xr:uid="{00000000-0005-0000-0000-000081010000}"/>
    <cellStyle name="20 % - Akzent4 4 2 2" xfId="311" xr:uid="{00000000-0005-0000-0000-000082010000}"/>
    <cellStyle name="20 % - Akzent4 4 2 3" xfId="312" xr:uid="{00000000-0005-0000-0000-000083010000}"/>
    <cellStyle name="20 % - Akzent4 4 2 4" xfId="3512" xr:uid="{00000000-0005-0000-0000-000084010000}"/>
    <cellStyle name="20 % - Akzent4 4 3" xfId="313" xr:uid="{00000000-0005-0000-0000-000085010000}"/>
    <cellStyle name="20 % - Akzent4 4 3 2" xfId="314" xr:uid="{00000000-0005-0000-0000-000086010000}"/>
    <cellStyle name="20 % - Akzent4 4 3 3" xfId="315" xr:uid="{00000000-0005-0000-0000-000087010000}"/>
    <cellStyle name="20 % - Akzent4 4 3 4" xfId="3411" xr:uid="{00000000-0005-0000-0000-000088010000}"/>
    <cellStyle name="20 % - Akzent4 4 4" xfId="316" xr:uid="{00000000-0005-0000-0000-000089010000}"/>
    <cellStyle name="20 % - Akzent4 4 5" xfId="317" xr:uid="{00000000-0005-0000-0000-00008A010000}"/>
    <cellStyle name="20 % - Akzent4 4 6" xfId="3271" xr:uid="{00000000-0005-0000-0000-00008B010000}"/>
    <cellStyle name="20 % - Akzent4 4_AJ001456 SPREADER BARS 30cm 본작업사양서 rev5(2014.11.06)--작업중" xfId="318" xr:uid="{00000000-0005-0000-0000-00008C010000}"/>
    <cellStyle name="20 % - Akzent4 5" xfId="319" xr:uid="{00000000-0005-0000-0000-00008D010000}"/>
    <cellStyle name="20 % - Akzent4 5 2" xfId="320" xr:uid="{00000000-0005-0000-0000-00008E010000}"/>
    <cellStyle name="20 % - Akzent4 5 2 2" xfId="321" xr:uid="{00000000-0005-0000-0000-00008F010000}"/>
    <cellStyle name="20 % - Akzent4 5 2 3" xfId="322" xr:uid="{00000000-0005-0000-0000-000090010000}"/>
    <cellStyle name="20 % - Akzent4 5 2 4" xfId="3513" xr:uid="{00000000-0005-0000-0000-000091010000}"/>
    <cellStyle name="20 % - Akzent4 5 3" xfId="323" xr:uid="{00000000-0005-0000-0000-000092010000}"/>
    <cellStyle name="20 % - Akzent4 5 3 2" xfId="324" xr:uid="{00000000-0005-0000-0000-000093010000}"/>
    <cellStyle name="20 % - Akzent4 5 3 3" xfId="325" xr:uid="{00000000-0005-0000-0000-000094010000}"/>
    <cellStyle name="20 % - Akzent4 5 3 4" xfId="3412" xr:uid="{00000000-0005-0000-0000-000095010000}"/>
    <cellStyle name="20 % - Akzent4 5 4" xfId="326" xr:uid="{00000000-0005-0000-0000-000096010000}"/>
    <cellStyle name="20 % - Akzent4 5 5" xfId="327" xr:uid="{00000000-0005-0000-0000-000097010000}"/>
    <cellStyle name="20 % - Akzent4 5 6" xfId="3272" xr:uid="{00000000-0005-0000-0000-000098010000}"/>
    <cellStyle name="20 % - Akzent4 5_AJ001456 SPREADER BARS 30cm 본작업사양서 rev5(2014.11.06)--작업중" xfId="328" xr:uid="{00000000-0005-0000-0000-000099010000}"/>
    <cellStyle name="20 % - Akzent4 6" xfId="329" xr:uid="{00000000-0005-0000-0000-00009A010000}"/>
    <cellStyle name="20 % - Akzent4 6 2" xfId="330" xr:uid="{00000000-0005-0000-0000-00009B010000}"/>
    <cellStyle name="20 % - Akzent4 6 2 2" xfId="331" xr:uid="{00000000-0005-0000-0000-00009C010000}"/>
    <cellStyle name="20 % - Akzent4 6 2 3" xfId="332" xr:uid="{00000000-0005-0000-0000-00009D010000}"/>
    <cellStyle name="20 % - Akzent4 6 2 4" xfId="3514" xr:uid="{00000000-0005-0000-0000-00009E010000}"/>
    <cellStyle name="20 % - Akzent4 6 3" xfId="333" xr:uid="{00000000-0005-0000-0000-00009F010000}"/>
    <cellStyle name="20 % - Akzent4 6 3 2" xfId="334" xr:uid="{00000000-0005-0000-0000-0000A0010000}"/>
    <cellStyle name="20 % - Akzent4 6 3 3" xfId="335" xr:uid="{00000000-0005-0000-0000-0000A1010000}"/>
    <cellStyle name="20 % - Akzent4 6 3 4" xfId="3413" xr:uid="{00000000-0005-0000-0000-0000A2010000}"/>
    <cellStyle name="20 % - Akzent4 6 4" xfId="336" xr:uid="{00000000-0005-0000-0000-0000A3010000}"/>
    <cellStyle name="20 % - Akzent4 6 5" xfId="337" xr:uid="{00000000-0005-0000-0000-0000A4010000}"/>
    <cellStyle name="20 % - Akzent4 6 6" xfId="3273" xr:uid="{00000000-0005-0000-0000-0000A5010000}"/>
    <cellStyle name="20 % - Akzent4 6_AJ001456 SPREADER BARS 30cm 본작업사양서 rev5(2014.11.06)--작업중" xfId="338" xr:uid="{00000000-0005-0000-0000-0000A6010000}"/>
    <cellStyle name="20 % - Akzent4 7" xfId="339" xr:uid="{00000000-0005-0000-0000-0000A7010000}"/>
    <cellStyle name="20 % - Akzent4 7 2" xfId="340" xr:uid="{00000000-0005-0000-0000-0000A8010000}"/>
    <cellStyle name="20 % - Akzent4 7 2 2" xfId="341" xr:uid="{00000000-0005-0000-0000-0000A9010000}"/>
    <cellStyle name="20 % - Akzent4 7 2 3" xfId="342" xr:uid="{00000000-0005-0000-0000-0000AA010000}"/>
    <cellStyle name="20 % - Akzent4 7 2 4" xfId="3515" xr:uid="{00000000-0005-0000-0000-0000AB010000}"/>
    <cellStyle name="20 % - Akzent4 7 3" xfId="343" xr:uid="{00000000-0005-0000-0000-0000AC010000}"/>
    <cellStyle name="20 % - Akzent4 7 3 2" xfId="344" xr:uid="{00000000-0005-0000-0000-0000AD010000}"/>
    <cellStyle name="20 % - Akzent4 7 3 3" xfId="345" xr:uid="{00000000-0005-0000-0000-0000AE010000}"/>
    <cellStyle name="20 % - Akzent4 7 3 4" xfId="3414" xr:uid="{00000000-0005-0000-0000-0000AF010000}"/>
    <cellStyle name="20 % - Akzent4 7 4" xfId="346" xr:uid="{00000000-0005-0000-0000-0000B0010000}"/>
    <cellStyle name="20 % - Akzent4 7 5" xfId="347" xr:uid="{00000000-0005-0000-0000-0000B1010000}"/>
    <cellStyle name="20 % - Akzent4 7 6" xfId="3274" xr:uid="{00000000-0005-0000-0000-0000B2010000}"/>
    <cellStyle name="20 % - Akzent4 7_ title" xfId="348" xr:uid="{00000000-0005-0000-0000-0000B3010000}"/>
    <cellStyle name="20 % - Akzent4 8" xfId="349" xr:uid="{00000000-0005-0000-0000-0000B4010000}"/>
    <cellStyle name="20 % - Akzent4 8 2" xfId="350" xr:uid="{00000000-0005-0000-0000-0000B5010000}"/>
    <cellStyle name="20 % - Akzent4 8 2 2" xfId="351" xr:uid="{00000000-0005-0000-0000-0000B6010000}"/>
    <cellStyle name="20 % - Akzent4 8 2 3" xfId="352" xr:uid="{00000000-0005-0000-0000-0000B7010000}"/>
    <cellStyle name="20 % - Akzent4 8 2 4" xfId="3516" xr:uid="{00000000-0005-0000-0000-0000B8010000}"/>
    <cellStyle name="20 % - Akzent4 8 3" xfId="353" xr:uid="{00000000-0005-0000-0000-0000B9010000}"/>
    <cellStyle name="20 % - Akzent4 8 3 2" xfId="354" xr:uid="{00000000-0005-0000-0000-0000BA010000}"/>
    <cellStyle name="20 % - Akzent4 8 3 3" xfId="355" xr:uid="{00000000-0005-0000-0000-0000BB010000}"/>
    <cellStyle name="20 % - Akzent4 8 3 4" xfId="3415" xr:uid="{00000000-0005-0000-0000-0000BC010000}"/>
    <cellStyle name="20 % - Akzent4 8 4" xfId="356" xr:uid="{00000000-0005-0000-0000-0000BD010000}"/>
    <cellStyle name="20 % - Akzent4 8 4 2" xfId="357" xr:uid="{00000000-0005-0000-0000-0000BE010000}"/>
    <cellStyle name="20 % - Akzent4 8 5" xfId="358" xr:uid="{00000000-0005-0000-0000-0000BF010000}"/>
    <cellStyle name="20 % - Akzent4 8 6" xfId="3275" xr:uid="{00000000-0005-0000-0000-0000C0010000}"/>
    <cellStyle name="20 % - Akzent4 8_ title" xfId="359" xr:uid="{00000000-0005-0000-0000-0000C1010000}"/>
    <cellStyle name="20 % - Akzent4 9" xfId="360" xr:uid="{00000000-0005-0000-0000-0000C2010000}"/>
    <cellStyle name="20 % - Akzent4 9 2" xfId="361" xr:uid="{00000000-0005-0000-0000-0000C3010000}"/>
    <cellStyle name="20 % - Akzent5 10" xfId="362" xr:uid="{00000000-0005-0000-0000-0000C4010000}"/>
    <cellStyle name="20 % - Akzent5 10 2" xfId="363" xr:uid="{00000000-0005-0000-0000-0000C5010000}"/>
    <cellStyle name="20 % - Akzent5 11" xfId="364" xr:uid="{00000000-0005-0000-0000-0000C6010000}"/>
    <cellStyle name="20 % - Akzent5 12" xfId="365" xr:uid="{00000000-0005-0000-0000-0000C7010000}"/>
    <cellStyle name="20 % - Akzent5 13" xfId="366" xr:uid="{00000000-0005-0000-0000-0000C8010000}"/>
    <cellStyle name="20 % - Akzent5 14" xfId="367" xr:uid="{00000000-0005-0000-0000-0000C9010000}"/>
    <cellStyle name="20 % - Akzent5 15" xfId="368" xr:uid="{00000000-0005-0000-0000-0000CA010000}"/>
    <cellStyle name="20 % - Akzent5 16" xfId="369" xr:uid="{00000000-0005-0000-0000-0000CB010000}"/>
    <cellStyle name="20 % - Akzent5 17" xfId="370" xr:uid="{00000000-0005-0000-0000-0000CC010000}"/>
    <cellStyle name="20 % - Akzent5 18" xfId="371" xr:uid="{00000000-0005-0000-0000-0000CD010000}"/>
    <cellStyle name="20 % - Akzent5 19" xfId="372" xr:uid="{00000000-0005-0000-0000-0000CE010000}"/>
    <cellStyle name="20 % - Akzent5 2" xfId="373" xr:uid="{00000000-0005-0000-0000-0000CF010000}"/>
    <cellStyle name="20 % - Akzent5 2 2" xfId="374" xr:uid="{00000000-0005-0000-0000-0000D0010000}"/>
    <cellStyle name="20 % - Akzent5 2 2 2" xfId="375" xr:uid="{00000000-0005-0000-0000-0000D1010000}"/>
    <cellStyle name="20 % - Akzent5 2 2 3" xfId="376" xr:uid="{00000000-0005-0000-0000-0000D2010000}"/>
    <cellStyle name="20 % - Akzent5 2 2 4" xfId="3517" xr:uid="{00000000-0005-0000-0000-0000D3010000}"/>
    <cellStyle name="20 % - Akzent5 2 3" xfId="377" xr:uid="{00000000-0005-0000-0000-0000D4010000}"/>
    <cellStyle name="20 % - Akzent5 2 3 2" xfId="378" xr:uid="{00000000-0005-0000-0000-0000D5010000}"/>
    <cellStyle name="20 % - Akzent5 2 3 3" xfId="379" xr:uid="{00000000-0005-0000-0000-0000D6010000}"/>
    <cellStyle name="20 % - Akzent5 2 3 4" xfId="3416" xr:uid="{00000000-0005-0000-0000-0000D7010000}"/>
    <cellStyle name="20 % - Akzent5 2 4" xfId="380" xr:uid="{00000000-0005-0000-0000-0000D8010000}"/>
    <cellStyle name="20 % - Akzent5 2 5" xfId="381" xr:uid="{00000000-0005-0000-0000-0000D9010000}"/>
    <cellStyle name="20 % - Akzent5 2 6" xfId="3276" xr:uid="{00000000-0005-0000-0000-0000DA010000}"/>
    <cellStyle name="20 % - Akzent5 2 7" xfId="3714" xr:uid="{00000000-0005-0000-0000-0000DB010000}"/>
    <cellStyle name="20 % - Akzent5 2_AJ001456 SPREADER BARS 30cm 본작업사양서 rev5(2014.11.06)--작업중" xfId="382" xr:uid="{00000000-0005-0000-0000-0000DC010000}"/>
    <cellStyle name="20 % - Akzent5 20" xfId="383" xr:uid="{00000000-0005-0000-0000-0000DD010000}"/>
    <cellStyle name="20 % - Akzent5 21" xfId="384" xr:uid="{00000000-0005-0000-0000-0000DE010000}"/>
    <cellStyle name="20 % - Akzent5 22" xfId="385" xr:uid="{00000000-0005-0000-0000-0000DF010000}"/>
    <cellStyle name="20 % - Akzent5 23" xfId="386" xr:uid="{00000000-0005-0000-0000-0000E0010000}"/>
    <cellStyle name="20 % - Akzent5 24" xfId="387" xr:uid="{00000000-0005-0000-0000-0000E1010000}"/>
    <cellStyle name="20 % - Akzent5 25" xfId="388" xr:uid="{00000000-0005-0000-0000-0000E2010000}"/>
    <cellStyle name="20 % - Akzent5 26" xfId="3632" xr:uid="{00000000-0005-0000-0000-0000E3010000}"/>
    <cellStyle name="20 % - Akzent5 3" xfId="389" xr:uid="{00000000-0005-0000-0000-0000E4010000}"/>
    <cellStyle name="20 % - Akzent5 3 2" xfId="390" xr:uid="{00000000-0005-0000-0000-0000E5010000}"/>
    <cellStyle name="20 % - Akzent5 3 2 2" xfId="391" xr:uid="{00000000-0005-0000-0000-0000E6010000}"/>
    <cellStyle name="20 % - Akzent5 3 2 3" xfId="392" xr:uid="{00000000-0005-0000-0000-0000E7010000}"/>
    <cellStyle name="20 % - Akzent5 3 2 4" xfId="3518" xr:uid="{00000000-0005-0000-0000-0000E8010000}"/>
    <cellStyle name="20 % - Akzent5 3 3" xfId="393" xr:uid="{00000000-0005-0000-0000-0000E9010000}"/>
    <cellStyle name="20 % - Akzent5 3 3 2" xfId="394" xr:uid="{00000000-0005-0000-0000-0000EA010000}"/>
    <cellStyle name="20 % - Akzent5 3 3 3" xfId="395" xr:uid="{00000000-0005-0000-0000-0000EB010000}"/>
    <cellStyle name="20 % - Akzent5 3 3 4" xfId="3417" xr:uid="{00000000-0005-0000-0000-0000EC010000}"/>
    <cellStyle name="20 % - Akzent5 3 4" xfId="396" xr:uid="{00000000-0005-0000-0000-0000ED010000}"/>
    <cellStyle name="20 % - Akzent5 3 5" xfId="397" xr:uid="{00000000-0005-0000-0000-0000EE010000}"/>
    <cellStyle name="20 % - Akzent5 3 6" xfId="3277" xr:uid="{00000000-0005-0000-0000-0000EF010000}"/>
    <cellStyle name="20 % - Akzent5 3_AJ001456 SPREADER BARS 30cm 본작업사양서 rev5(2014.11.06)--작업중" xfId="398" xr:uid="{00000000-0005-0000-0000-0000F0010000}"/>
    <cellStyle name="20 % - Akzent5 4" xfId="399" xr:uid="{00000000-0005-0000-0000-0000F1010000}"/>
    <cellStyle name="20 % - Akzent5 4 2" xfId="400" xr:uid="{00000000-0005-0000-0000-0000F2010000}"/>
    <cellStyle name="20 % - Akzent5 4 2 2" xfId="401" xr:uid="{00000000-0005-0000-0000-0000F3010000}"/>
    <cellStyle name="20 % - Akzent5 4 2 3" xfId="402" xr:uid="{00000000-0005-0000-0000-0000F4010000}"/>
    <cellStyle name="20 % - Akzent5 4 2 4" xfId="3519" xr:uid="{00000000-0005-0000-0000-0000F5010000}"/>
    <cellStyle name="20 % - Akzent5 4 3" xfId="403" xr:uid="{00000000-0005-0000-0000-0000F6010000}"/>
    <cellStyle name="20 % - Akzent5 4 3 2" xfId="404" xr:uid="{00000000-0005-0000-0000-0000F7010000}"/>
    <cellStyle name="20 % - Akzent5 4 3 3" xfId="405" xr:uid="{00000000-0005-0000-0000-0000F8010000}"/>
    <cellStyle name="20 % - Akzent5 4 3 4" xfId="3418" xr:uid="{00000000-0005-0000-0000-0000F9010000}"/>
    <cellStyle name="20 % - Akzent5 4 4" xfId="406" xr:uid="{00000000-0005-0000-0000-0000FA010000}"/>
    <cellStyle name="20 % - Akzent5 4 5" xfId="407" xr:uid="{00000000-0005-0000-0000-0000FB010000}"/>
    <cellStyle name="20 % - Akzent5 4 6" xfId="3278" xr:uid="{00000000-0005-0000-0000-0000FC010000}"/>
    <cellStyle name="20 % - Akzent5 4_AJ001456 SPREADER BARS 30cm 본작업사양서 rev5(2014.11.06)--작업중" xfId="408" xr:uid="{00000000-0005-0000-0000-0000FD010000}"/>
    <cellStyle name="20 % - Akzent5 5" xfId="409" xr:uid="{00000000-0005-0000-0000-0000FE010000}"/>
    <cellStyle name="20 % - Akzent5 5 2" xfId="410" xr:uid="{00000000-0005-0000-0000-0000FF010000}"/>
    <cellStyle name="20 % - Akzent5 5 2 2" xfId="411" xr:uid="{00000000-0005-0000-0000-000000020000}"/>
    <cellStyle name="20 % - Akzent5 5 2 3" xfId="412" xr:uid="{00000000-0005-0000-0000-000001020000}"/>
    <cellStyle name="20 % - Akzent5 5 2 4" xfId="3520" xr:uid="{00000000-0005-0000-0000-000002020000}"/>
    <cellStyle name="20 % - Akzent5 5 3" xfId="413" xr:uid="{00000000-0005-0000-0000-000003020000}"/>
    <cellStyle name="20 % - Akzent5 5 3 2" xfId="414" xr:uid="{00000000-0005-0000-0000-000004020000}"/>
    <cellStyle name="20 % - Akzent5 5 3 3" xfId="415" xr:uid="{00000000-0005-0000-0000-000005020000}"/>
    <cellStyle name="20 % - Akzent5 5 3 4" xfId="3419" xr:uid="{00000000-0005-0000-0000-000006020000}"/>
    <cellStyle name="20 % - Akzent5 5 4" xfId="416" xr:uid="{00000000-0005-0000-0000-000007020000}"/>
    <cellStyle name="20 % - Akzent5 5 5" xfId="417" xr:uid="{00000000-0005-0000-0000-000008020000}"/>
    <cellStyle name="20 % - Akzent5 5 6" xfId="3279" xr:uid="{00000000-0005-0000-0000-000009020000}"/>
    <cellStyle name="20 % - Akzent5 5_AJ001456 SPREADER BARS 30cm 본작업사양서 rev5(2014.11.06)--작업중" xfId="418" xr:uid="{00000000-0005-0000-0000-00000A020000}"/>
    <cellStyle name="20 % - Akzent5 6" xfId="419" xr:uid="{00000000-0005-0000-0000-00000B020000}"/>
    <cellStyle name="20 % - Akzent5 6 2" xfId="420" xr:uid="{00000000-0005-0000-0000-00000C020000}"/>
    <cellStyle name="20 % - Akzent5 6 2 2" xfId="421" xr:uid="{00000000-0005-0000-0000-00000D020000}"/>
    <cellStyle name="20 % - Akzent5 6 2 3" xfId="422" xr:uid="{00000000-0005-0000-0000-00000E020000}"/>
    <cellStyle name="20 % - Akzent5 6 2 4" xfId="3521" xr:uid="{00000000-0005-0000-0000-00000F020000}"/>
    <cellStyle name="20 % - Akzent5 6 3" xfId="423" xr:uid="{00000000-0005-0000-0000-000010020000}"/>
    <cellStyle name="20 % - Akzent5 6 3 2" xfId="424" xr:uid="{00000000-0005-0000-0000-000011020000}"/>
    <cellStyle name="20 % - Akzent5 6 3 3" xfId="425" xr:uid="{00000000-0005-0000-0000-000012020000}"/>
    <cellStyle name="20 % - Akzent5 6 3 4" xfId="3420" xr:uid="{00000000-0005-0000-0000-000013020000}"/>
    <cellStyle name="20 % - Akzent5 6 4" xfId="426" xr:uid="{00000000-0005-0000-0000-000014020000}"/>
    <cellStyle name="20 % - Akzent5 6 5" xfId="427" xr:uid="{00000000-0005-0000-0000-000015020000}"/>
    <cellStyle name="20 % - Akzent5 6 6" xfId="3280" xr:uid="{00000000-0005-0000-0000-000016020000}"/>
    <cellStyle name="20 % - Akzent5 6_AJ001456 SPREADER BARS 30cm 본작업사양서 rev5(2014.11.06)--작업중" xfId="428" xr:uid="{00000000-0005-0000-0000-000017020000}"/>
    <cellStyle name="20 % - Akzent5 7" xfId="429" xr:uid="{00000000-0005-0000-0000-000018020000}"/>
    <cellStyle name="20 % - Akzent5 7 2" xfId="430" xr:uid="{00000000-0005-0000-0000-000019020000}"/>
    <cellStyle name="20 % - Akzent5 7 2 2" xfId="431" xr:uid="{00000000-0005-0000-0000-00001A020000}"/>
    <cellStyle name="20 % - Akzent5 7 2 3" xfId="432" xr:uid="{00000000-0005-0000-0000-00001B020000}"/>
    <cellStyle name="20 % - Akzent5 7 2 4" xfId="3522" xr:uid="{00000000-0005-0000-0000-00001C020000}"/>
    <cellStyle name="20 % - Akzent5 7 3" xfId="433" xr:uid="{00000000-0005-0000-0000-00001D020000}"/>
    <cellStyle name="20 % - Akzent5 7 3 2" xfId="434" xr:uid="{00000000-0005-0000-0000-00001E020000}"/>
    <cellStyle name="20 % - Akzent5 7 3 3" xfId="435" xr:uid="{00000000-0005-0000-0000-00001F020000}"/>
    <cellStyle name="20 % - Akzent5 7 3 4" xfId="3421" xr:uid="{00000000-0005-0000-0000-000020020000}"/>
    <cellStyle name="20 % - Akzent5 7 4" xfId="436" xr:uid="{00000000-0005-0000-0000-000021020000}"/>
    <cellStyle name="20 % - Akzent5 7 5" xfId="437" xr:uid="{00000000-0005-0000-0000-000022020000}"/>
    <cellStyle name="20 % - Akzent5 7 6" xfId="3281" xr:uid="{00000000-0005-0000-0000-000023020000}"/>
    <cellStyle name="20 % - Akzent5 7_ title" xfId="438" xr:uid="{00000000-0005-0000-0000-000024020000}"/>
    <cellStyle name="20 % - Akzent5 8" xfId="439" xr:uid="{00000000-0005-0000-0000-000025020000}"/>
    <cellStyle name="20 % - Akzent5 8 2" xfId="440" xr:uid="{00000000-0005-0000-0000-000026020000}"/>
    <cellStyle name="20 % - Akzent5 8 2 2" xfId="441" xr:uid="{00000000-0005-0000-0000-000027020000}"/>
    <cellStyle name="20 % - Akzent5 8 2 3" xfId="442" xr:uid="{00000000-0005-0000-0000-000028020000}"/>
    <cellStyle name="20 % - Akzent5 8 2 4" xfId="3523" xr:uid="{00000000-0005-0000-0000-000029020000}"/>
    <cellStyle name="20 % - Akzent5 8 3" xfId="443" xr:uid="{00000000-0005-0000-0000-00002A020000}"/>
    <cellStyle name="20 % - Akzent5 8 3 2" xfId="444" xr:uid="{00000000-0005-0000-0000-00002B020000}"/>
    <cellStyle name="20 % - Akzent5 8 3 3" xfId="445" xr:uid="{00000000-0005-0000-0000-00002C020000}"/>
    <cellStyle name="20 % - Akzent5 8 3 4" xfId="3422" xr:uid="{00000000-0005-0000-0000-00002D020000}"/>
    <cellStyle name="20 % - Akzent5 8 4" xfId="446" xr:uid="{00000000-0005-0000-0000-00002E020000}"/>
    <cellStyle name="20 % - Akzent5 8 4 2" xfId="447" xr:uid="{00000000-0005-0000-0000-00002F020000}"/>
    <cellStyle name="20 % - Akzent5 8 5" xfId="448" xr:uid="{00000000-0005-0000-0000-000030020000}"/>
    <cellStyle name="20 % - Akzent5 8 6" xfId="3282" xr:uid="{00000000-0005-0000-0000-000031020000}"/>
    <cellStyle name="20 % - Akzent5 8_ title" xfId="449" xr:uid="{00000000-0005-0000-0000-000032020000}"/>
    <cellStyle name="20 % - Akzent5 9" xfId="450" xr:uid="{00000000-0005-0000-0000-000033020000}"/>
    <cellStyle name="20 % - Akzent5 9 2" xfId="451" xr:uid="{00000000-0005-0000-0000-000034020000}"/>
    <cellStyle name="20 % - Akzent5 9 3" xfId="452" xr:uid="{00000000-0005-0000-0000-000035020000}"/>
    <cellStyle name="20 % - Akzent6 10" xfId="453" xr:uid="{00000000-0005-0000-0000-000036020000}"/>
    <cellStyle name="20 % - Akzent6 10 2" xfId="454" xr:uid="{00000000-0005-0000-0000-000037020000}"/>
    <cellStyle name="20 % - Akzent6 11" xfId="455" xr:uid="{00000000-0005-0000-0000-000038020000}"/>
    <cellStyle name="20 % - Akzent6 12" xfId="456" xr:uid="{00000000-0005-0000-0000-000039020000}"/>
    <cellStyle name="20 % - Akzent6 13" xfId="457" xr:uid="{00000000-0005-0000-0000-00003A020000}"/>
    <cellStyle name="20 % - Akzent6 14" xfId="458" xr:uid="{00000000-0005-0000-0000-00003B020000}"/>
    <cellStyle name="20 % - Akzent6 15" xfId="459" xr:uid="{00000000-0005-0000-0000-00003C020000}"/>
    <cellStyle name="20 % - Akzent6 16" xfId="460" xr:uid="{00000000-0005-0000-0000-00003D020000}"/>
    <cellStyle name="20 % - Akzent6 17" xfId="461" xr:uid="{00000000-0005-0000-0000-00003E020000}"/>
    <cellStyle name="20 % - Akzent6 18" xfId="462" xr:uid="{00000000-0005-0000-0000-00003F020000}"/>
    <cellStyle name="20 % - Akzent6 19" xfId="463" xr:uid="{00000000-0005-0000-0000-000040020000}"/>
    <cellStyle name="20 % - Akzent6 2" xfId="464" xr:uid="{00000000-0005-0000-0000-000041020000}"/>
    <cellStyle name="20 % - Akzent6 2 2" xfId="465" xr:uid="{00000000-0005-0000-0000-000042020000}"/>
    <cellStyle name="20 % - Akzent6 2 2 2" xfId="466" xr:uid="{00000000-0005-0000-0000-000043020000}"/>
    <cellStyle name="20 % - Akzent6 2 2 3" xfId="467" xr:uid="{00000000-0005-0000-0000-000044020000}"/>
    <cellStyle name="20 % - Akzent6 2 2 4" xfId="3524" xr:uid="{00000000-0005-0000-0000-000045020000}"/>
    <cellStyle name="20 % - Akzent6 2 3" xfId="468" xr:uid="{00000000-0005-0000-0000-000046020000}"/>
    <cellStyle name="20 % - Akzent6 2 3 2" xfId="469" xr:uid="{00000000-0005-0000-0000-000047020000}"/>
    <cellStyle name="20 % - Akzent6 2 3 3" xfId="470" xr:uid="{00000000-0005-0000-0000-000048020000}"/>
    <cellStyle name="20 % - Akzent6 2 3 4" xfId="3423" xr:uid="{00000000-0005-0000-0000-000049020000}"/>
    <cellStyle name="20 % - Akzent6 2 4" xfId="471" xr:uid="{00000000-0005-0000-0000-00004A020000}"/>
    <cellStyle name="20 % - Akzent6 2 5" xfId="472" xr:uid="{00000000-0005-0000-0000-00004B020000}"/>
    <cellStyle name="20 % - Akzent6 2 6" xfId="3283" xr:uid="{00000000-0005-0000-0000-00004C020000}"/>
    <cellStyle name="20 % - Akzent6 2 7" xfId="3715" xr:uid="{00000000-0005-0000-0000-00004D020000}"/>
    <cellStyle name="20 % - Akzent6 2_AJ001456 SPREADER BARS 30cm 본작업사양서 rev5(2014.11.06)--작업중" xfId="473" xr:uid="{00000000-0005-0000-0000-00004E020000}"/>
    <cellStyle name="20 % - Akzent6 20" xfId="474" xr:uid="{00000000-0005-0000-0000-00004F020000}"/>
    <cellStyle name="20 % - Akzent6 21" xfId="475" xr:uid="{00000000-0005-0000-0000-000050020000}"/>
    <cellStyle name="20 % - Akzent6 22" xfId="476" xr:uid="{00000000-0005-0000-0000-000051020000}"/>
    <cellStyle name="20 % - Akzent6 23" xfId="477" xr:uid="{00000000-0005-0000-0000-000052020000}"/>
    <cellStyle name="20 % - Akzent6 24" xfId="478" xr:uid="{00000000-0005-0000-0000-000053020000}"/>
    <cellStyle name="20 % - Akzent6 25" xfId="479" xr:uid="{00000000-0005-0000-0000-000054020000}"/>
    <cellStyle name="20 % - Akzent6 26" xfId="3636" xr:uid="{00000000-0005-0000-0000-000055020000}"/>
    <cellStyle name="20 % - Akzent6 3" xfId="480" xr:uid="{00000000-0005-0000-0000-000056020000}"/>
    <cellStyle name="20 % - Akzent6 3 2" xfId="481" xr:uid="{00000000-0005-0000-0000-000057020000}"/>
    <cellStyle name="20 % - Akzent6 3 2 2" xfId="482" xr:uid="{00000000-0005-0000-0000-000058020000}"/>
    <cellStyle name="20 % - Akzent6 3 2 3" xfId="483" xr:uid="{00000000-0005-0000-0000-000059020000}"/>
    <cellStyle name="20 % - Akzent6 3 2 4" xfId="3525" xr:uid="{00000000-0005-0000-0000-00005A020000}"/>
    <cellStyle name="20 % - Akzent6 3 3" xfId="484" xr:uid="{00000000-0005-0000-0000-00005B020000}"/>
    <cellStyle name="20 % - Akzent6 3 3 2" xfId="485" xr:uid="{00000000-0005-0000-0000-00005C020000}"/>
    <cellStyle name="20 % - Akzent6 3 3 3" xfId="486" xr:uid="{00000000-0005-0000-0000-00005D020000}"/>
    <cellStyle name="20 % - Akzent6 3 3 4" xfId="3424" xr:uid="{00000000-0005-0000-0000-00005E020000}"/>
    <cellStyle name="20 % - Akzent6 3 4" xfId="487" xr:uid="{00000000-0005-0000-0000-00005F020000}"/>
    <cellStyle name="20 % - Akzent6 3 5" xfId="488" xr:uid="{00000000-0005-0000-0000-000060020000}"/>
    <cellStyle name="20 % - Akzent6 3 6" xfId="3284" xr:uid="{00000000-0005-0000-0000-000061020000}"/>
    <cellStyle name="20 % - Akzent6 3_AJ001456 SPREADER BARS 30cm 본작업사양서 rev5(2014.11.06)--작업중" xfId="489" xr:uid="{00000000-0005-0000-0000-000062020000}"/>
    <cellStyle name="20 % - Akzent6 4" xfId="490" xr:uid="{00000000-0005-0000-0000-000063020000}"/>
    <cellStyle name="20 % - Akzent6 4 2" xfId="491" xr:uid="{00000000-0005-0000-0000-000064020000}"/>
    <cellStyle name="20 % - Akzent6 4 2 2" xfId="492" xr:uid="{00000000-0005-0000-0000-000065020000}"/>
    <cellStyle name="20 % - Akzent6 4 2 3" xfId="493" xr:uid="{00000000-0005-0000-0000-000066020000}"/>
    <cellStyle name="20 % - Akzent6 4 2 4" xfId="3526" xr:uid="{00000000-0005-0000-0000-000067020000}"/>
    <cellStyle name="20 % - Akzent6 4 3" xfId="494" xr:uid="{00000000-0005-0000-0000-000068020000}"/>
    <cellStyle name="20 % - Akzent6 4 3 2" xfId="495" xr:uid="{00000000-0005-0000-0000-000069020000}"/>
    <cellStyle name="20 % - Akzent6 4 3 3" xfId="496" xr:uid="{00000000-0005-0000-0000-00006A020000}"/>
    <cellStyle name="20 % - Akzent6 4 3 4" xfId="3425" xr:uid="{00000000-0005-0000-0000-00006B020000}"/>
    <cellStyle name="20 % - Akzent6 4 4" xfId="497" xr:uid="{00000000-0005-0000-0000-00006C020000}"/>
    <cellStyle name="20 % - Akzent6 4 5" xfId="498" xr:uid="{00000000-0005-0000-0000-00006D020000}"/>
    <cellStyle name="20 % - Akzent6 4 6" xfId="3285" xr:uid="{00000000-0005-0000-0000-00006E020000}"/>
    <cellStyle name="20 % - Akzent6 4_AJ001456 SPREADER BARS 30cm 본작업사양서 rev5(2014.11.06)--작업중" xfId="499" xr:uid="{00000000-0005-0000-0000-00006F020000}"/>
    <cellStyle name="20 % - Akzent6 5" xfId="500" xr:uid="{00000000-0005-0000-0000-000070020000}"/>
    <cellStyle name="20 % - Akzent6 5 2" xfId="501" xr:uid="{00000000-0005-0000-0000-000071020000}"/>
    <cellStyle name="20 % - Akzent6 5 2 2" xfId="502" xr:uid="{00000000-0005-0000-0000-000072020000}"/>
    <cellStyle name="20 % - Akzent6 5 2 3" xfId="503" xr:uid="{00000000-0005-0000-0000-000073020000}"/>
    <cellStyle name="20 % - Akzent6 5 2 4" xfId="3527" xr:uid="{00000000-0005-0000-0000-000074020000}"/>
    <cellStyle name="20 % - Akzent6 5 3" xfId="504" xr:uid="{00000000-0005-0000-0000-000075020000}"/>
    <cellStyle name="20 % - Akzent6 5 3 2" xfId="505" xr:uid="{00000000-0005-0000-0000-000076020000}"/>
    <cellStyle name="20 % - Akzent6 5 3 3" xfId="506" xr:uid="{00000000-0005-0000-0000-000077020000}"/>
    <cellStyle name="20 % - Akzent6 5 3 4" xfId="3426" xr:uid="{00000000-0005-0000-0000-000078020000}"/>
    <cellStyle name="20 % - Akzent6 5 4" xfId="507" xr:uid="{00000000-0005-0000-0000-000079020000}"/>
    <cellStyle name="20 % - Akzent6 5 5" xfId="508" xr:uid="{00000000-0005-0000-0000-00007A020000}"/>
    <cellStyle name="20 % - Akzent6 5 6" xfId="3286" xr:uid="{00000000-0005-0000-0000-00007B020000}"/>
    <cellStyle name="20 % - Akzent6 5_AJ001456 SPREADER BARS 30cm 본작업사양서 rev5(2014.11.06)--작업중" xfId="509" xr:uid="{00000000-0005-0000-0000-00007C020000}"/>
    <cellStyle name="20 % - Akzent6 6" xfId="510" xr:uid="{00000000-0005-0000-0000-00007D020000}"/>
    <cellStyle name="20 % - Akzent6 6 2" xfId="511" xr:uid="{00000000-0005-0000-0000-00007E020000}"/>
    <cellStyle name="20 % - Akzent6 6 2 2" xfId="512" xr:uid="{00000000-0005-0000-0000-00007F020000}"/>
    <cellStyle name="20 % - Akzent6 6 2 3" xfId="513" xr:uid="{00000000-0005-0000-0000-000080020000}"/>
    <cellStyle name="20 % - Akzent6 6 2 4" xfId="3528" xr:uid="{00000000-0005-0000-0000-000081020000}"/>
    <cellStyle name="20 % - Akzent6 6 3" xfId="514" xr:uid="{00000000-0005-0000-0000-000082020000}"/>
    <cellStyle name="20 % - Akzent6 6 3 2" xfId="515" xr:uid="{00000000-0005-0000-0000-000083020000}"/>
    <cellStyle name="20 % - Akzent6 6 3 3" xfId="516" xr:uid="{00000000-0005-0000-0000-000084020000}"/>
    <cellStyle name="20 % - Akzent6 6 3 4" xfId="3427" xr:uid="{00000000-0005-0000-0000-000085020000}"/>
    <cellStyle name="20 % - Akzent6 6 4" xfId="517" xr:uid="{00000000-0005-0000-0000-000086020000}"/>
    <cellStyle name="20 % - Akzent6 6 5" xfId="518" xr:uid="{00000000-0005-0000-0000-000087020000}"/>
    <cellStyle name="20 % - Akzent6 6 6" xfId="3287" xr:uid="{00000000-0005-0000-0000-000088020000}"/>
    <cellStyle name="20 % - Akzent6 6_AJ001456 SPREADER BARS 30cm 본작업사양서 rev5(2014.11.06)--작업중" xfId="519" xr:uid="{00000000-0005-0000-0000-000089020000}"/>
    <cellStyle name="20 % - Akzent6 7" xfId="520" xr:uid="{00000000-0005-0000-0000-00008A020000}"/>
    <cellStyle name="20 % - Akzent6 7 2" xfId="521" xr:uid="{00000000-0005-0000-0000-00008B020000}"/>
    <cellStyle name="20 % - Akzent6 7 2 2" xfId="522" xr:uid="{00000000-0005-0000-0000-00008C020000}"/>
    <cellStyle name="20 % - Akzent6 7 2 3" xfId="523" xr:uid="{00000000-0005-0000-0000-00008D020000}"/>
    <cellStyle name="20 % - Akzent6 7 2 4" xfId="3529" xr:uid="{00000000-0005-0000-0000-00008E020000}"/>
    <cellStyle name="20 % - Akzent6 7 3" xfId="524" xr:uid="{00000000-0005-0000-0000-00008F020000}"/>
    <cellStyle name="20 % - Akzent6 7 3 2" xfId="525" xr:uid="{00000000-0005-0000-0000-000090020000}"/>
    <cellStyle name="20 % - Akzent6 7 3 3" xfId="526" xr:uid="{00000000-0005-0000-0000-000091020000}"/>
    <cellStyle name="20 % - Akzent6 7 3 4" xfId="3428" xr:uid="{00000000-0005-0000-0000-000092020000}"/>
    <cellStyle name="20 % - Akzent6 7 4" xfId="527" xr:uid="{00000000-0005-0000-0000-000093020000}"/>
    <cellStyle name="20 % - Akzent6 7 5" xfId="528" xr:uid="{00000000-0005-0000-0000-000094020000}"/>
    <cellStyle name="20 % - Akzent6 7 6" xfId="3288" xr:uid="{00000000-0005-0000-0000-000095020000}"/>
    <cellStyle name="20 % - Akzent6 7_ title" xfId="529" xr:uid="{00000000-0005-0000-0000-000096020000}"/>
    <cellStyle name="20 % - Akzent6 8" xfId="530" xr:uid="{00000000-0005-0000-0000-000097020000}"/>
    <cellStyle name="20 % - Akzent6 8 2" xfId="531" xr:uid="{00000000-0005-0000-0000-000098020000}"/>
    <cellStyle name="20 % - Akzent6 8 2 2" xfId="532" xr:uid="{00000000-0005-0000-0000-000099020000}"/>
    <cellStyle name="20 % - Akzent6 8 2 3" xfId="533" xr:uid="{00000000-0005-0000-0000-00009A020000}"/>
    <cellStyle name="20 % - Akzent6 8 2 4" xfId="3530" xr:uid="{00000000-0005-0000-0000-00009B020000}"/>
    <cellStyle name="20 % - Akzent6 8 3" xfId="534" xr:uid="{00000000-0005-0000-0000-00009C020000}"/>
    <cellStyle name="20 % - Akzent6 8 3 2" xfId="535" xr:uid="{00000000-0005-0000-0000-00009D020000}"/>
    <cellStyle name="20 % - Akzent6 8 3 3" xfId="536" xr:uid="{00000000-0005-0000-0000-00009E020000}"/>
    <cellStyle name="20 % - Akzent6 8 3 4" xfId="3429" xr:uid="{00000000-0005-0000-0000-00009F020000}"/>
    <cellStyle name="20 % - Akzent6 8 4" xfId="537" xr:uid="{00000000-0005-0000-0000-0000A0020000}"/>
    <cellStyle name="20 % - Akzent6 8 4 2" xfId="538" xr:uid="{00000000-0005-0000-0000-0000A1020000}"/>
    <cellStyle name="20 % - Akzent6 8 5" xfId="539" xr:uid="{00000000-0005-0000-0000-0000A2020000}"/>
    <cellStyle name="20 % - Akzent6 8 6" xfId="3289" xr:uid="{00000000-0005-0000-0000-0000A3020000}"/>
    <cellStyle name="20 % - Akzent6 8_ title" xfId="540" xr:uid="{00000000-0005-0000-0000-0000A4020000}"/>
    <cellStyle name="20 % - Akzent6 9" xfId="541" xr:uid="{00000000-0005-0000-0000-0000A5020000}"/>
    <cellStyle name="20 % - Akzent6 9 2" xfId="542" xr:uid="{00000000-0005-0000-0000-0000A6020000}"/>
    <cellStyle name="20 % - Accent1" xfId="543" xr:uid="{00000000-0005-0000-0000-0000A7020000}"/>
    <cellStyle name="20 % - Accent2" xfId="544" xr:uid="{00000000-0005-0000-0000-0000A8020000}"/>
    <cellStyle name="20 % - Accent3" xfId="545" xr:uid="{00000000-0005-0000-0000-0000A9020000}"/>
    <cellStyle name="20 % - Accent4" xfId="546" xr:uid="{00000000-0005-0000-0000-0000AA020000}"/>
    <cellStyle name="20 % - Accent5" xfId="547" xr:uid="{00000000-0005-0000-0000-0000AB020000}"/>
    <cellStyle name="20 % - Accent6" xfId="548" xr:uid="{00000000-0005-0000-0000-0000AC020000}"/>
    <cellStyle name="20% - Accent1" xfId="591" xr:uid="{00000000-0005-0000-0000-0000AD020000}"/>
    <cellStyle name="20% - Accent1 2" xfId="549" xr:uid="{00000000-0005-0000-0000-0000AE020000}"/>
    <cellStyle name="20% - Accent1 2 2" xfId="550" xr:uid="{00000000-0005-0000-0000-0000AF020000}"/>
    <cellStyle name="20% - Accent1 3" xfId="551" xr:uid="{00000000-0005-0000-0000-0000B0020000}"/>
    <cellStyle name="20% - Accent1 4" xfId="552" xr:uid="{00000000-0005-0000-0000-0000B1020000}"/>
    <cellStyle name="20% - Accent1_CARRERA PLUS 본 작업 사양서 rev4" xfId="553" xr:uid="{00000000-0005-0000-0000-0000B2020000}"/>
    <cellStyle name="20% - Accent2" xfId="615" xr:uid="{00000000-0005-0000-0000-0000B3020000}"/>
    <cellStyle name="20% - Accent2 2" xfId="554" xr:uid="{00000000-0005-0000-0000-0000B4020000}"/>
    <cellStyle name="20% - Accent2 2 2" xfId="555" xr:uid="{00000000-0005-0000-0000-0000B5020000}"/>
    <cellStyle name="20% - Accent2 3" xfId="556" xr:uid="{00000000-0005-0000-0000-0000B6020000}"/>
    <cellStyle name="20% - Accent2 4" xfId="557" xr:uid="{00000000-0005-0000-0000-0000B7020000}"/>
    <cellStyle name="20% - Accent2_CARRERA PLUS 본 작업 사양서 rev4" xfId="558" xr:uid="{00000000-0005-0000-0000-0000B8020000}"/>
    <cellStyle name="20% - Accent3" xfId="639" xr:uid="{00000000-0005-0000-0000-0000B9020000}"/>
    <cellStyle name="20% - Accent3 2" xfId="559" xr:uid="{00000000-0005-0000-0000-0000BA020000}"/>
    <cellStyle name="20% - Accent3 2 2" xfId="560" xr:uid="{00000000-0005-0000-0000-0000BB020000}"/>
    <cellStyle name="20% - Accent3 3" xfId="561" xr:uid="{00000000-0005-0000-0000-0000BC020000}"/>
    <cellStyle name="20% - Accent3 4" xfId="562" xr:uid="{00000000-0005-0000-0000-0000BD020000}"/>
    <cellStyle name="20% - Accent3_CARRERA PLUS 본 작업 사양서 rev4" xfId="563" xr:uid="{00000000-0005-0000-0000-0000BE020000}"/>
    <cellStyle name="20% - Accent4" xfId="663" xr:uid="{00000000-0005-0000-0000-0000BF020000}"/>
    <cellStyle name="20% - Accent4 2" xfId="564" xr:uid="{00000000-0005-0000-0000-0000C0020000}"/>
    <cellStyle name="20% - Accent4 2 2" xfId="565" xr:uid="{00000000-0005-0000-0000-0000C1020000}"/>
    <cellStyle name="20% - Accent4 3" xfId="566" xr:uid="{00000000-0005-0000-0000-0000C2020000}"/>
    <cellStyle name="20% - Accent4 4" xfId="567" xr:uid="{00000000-0005-0000-0000-0000C3020000}"/>
    <cellStyle name="20% - Accent4_CARRERA PLUS 본 작업 사양서 rev4" xfId="568" xr:uid="{00000000-0005-0000-0000-0000C4020000}"/>
    <cellStyle name="20% - Accent5" xfId="687" xr:uid="{00000000-0005-0000-0000-0000C5020000}"/>
    <cellStyle name="20% - Accent5 2" xfId="569" xr:uid="{00000000-0005-0000-0000-0000C6020000}"/>
    <cellStyle name="20% - Accent5 2 2" xfId="570" xr:uid="{00000000-0005-0000-0000-0000C7020000}"/>
    <cellStyle name="20% - Accent5 2 3" xfId="571" xr:uid="{00000000-0005-0000-0000-0000C8020000}"/>
    <cellStyle name="20% - Accent5 3" xfId="572" xr:uid="{00000000-0005-0000-0000-0000C9020000}"/>
    <cellStyle name="20% - Accent5_Top,Bot 작업2" xfId="573" xr:uid="{00000000-0005-0000-0000-0000CA020000}"/>
    <cellStyle name="20% - Accent6" xfId="711" xr:uid="{00000000-0005-0000-0000-0000CB020000}"/>
    <cellStyle name="20% - Accent6 2" xfId="574" xr:uid="{00000000-0005-0000-0000-0000CC020000}"/>
    <cellStyle name="20% - Accent6 2 2" xfId="575" xr:uid="{00000000-0005-0000-0000-0000CD020000}"/>
    <cellStyle name="20% - Accent6 2 3" xfId="576" xr:uid="{00000000-0005-0000-0000-0000CE020000}"/>
    <cellStyle name="20% - Accent6 3" xfId="577" xr:uid="{00000000-0005-0000-0000-0000CF020000}"/>
    <cellStyle name="20% - Accent6_Top,Bot 작업2" xfId="578" xr:uid="{00000000-0005-0000-0000-0000D0020000}"/>
    <cellStyle name="20% - Akzent1" xfId="579" xr:uid="{00000000-0005-0000-0000-0000D1020000}"/>
    <cellStyle name="20% - Akzent2" xfId="580" xr:uid="{00000000-0005-0000-0000-0000D2020000}"/>
    <cellStyle name="20% - Akzent3" xfId="581" xr:uid="{00000000-0005-0000-0000-0000D3020000}"/>
    <cellStyle name="20% - Akzent4" xfId="582" xr:uid="{00000000-0005-0000-0000-0000D4020000}"/>
    <cellStyle name="20% - Akzent5" xfId="583" xr:uid="{00000000-0005-0000-0000-0000D5020000}"/>
    <cellStyle name="20% - Akzent6" xfId="584" xr:uid="{00000000-0005-0000-0000-0000D6020000}"/>
    <cellStyle name="20% - 강조색1 10" xfId="592" xr:uid="{00000000-0005-0000-0000-0000DD020000}"/>
    <cellStyle name="20% - 강조색1 11" xfId="593" xr:uid="{00000000-0005-0000-0000-0000DE020000}"/>
    <cellStyle name="20% - 강조색1 12" xfId="594" xr:uid="{00000000-0005-0000-0000-0000DF020000}"/>
    <cellStyle name="20% - 강조색1 13" xfId="595" xr:uid="{00000000-0005-0000-0000-0000E0020000}"/>
    <cellStyle name="20% - 강조색1 14" xfId="596" xr:uid="{00000000-0005-0000-0000-0000E1020000}"/>
    <cellStyle name="20% - 강조색1 15" xfId="597" xr:uid="{00000000-0005-0000-0000-0000E2020000}"/>
    <cellStyle name="20% - 강조색1 16" xfId="598" xr:uid="{00000000-0005-0000-0000-0000E3020000}"/>
    <cellStyle name="20% - 강조색1 17" xfId="599" xr:uid="{00000000-0005-0000-0000-0000E4020000}"/>
    <cellStyle name="20% - 강조색1 18" xfId="600" xr:uid="{00000000-0005-0000-0000-0000E5020000}"/>
    <cellStyle name="20% - 강조색1 19" xfId="601" xr:uid="{00000000-0005-0000-0000-0000E6020000}"/>
    <cellStyle name="20% - 강조색1 2" xfId="602" xr:uid="{00000000-0005-0000-0000-0000E7020000}"/>
    <cellStyle name="20% - 강조색1 2 2" xfId="603" xr:uid="{00000000-0005-0000-0000-0000E8020000}"/>
    <cellStyle name="20% - 강조색1 2 3" xfId="604" xr:uid="{00000000-0005-0000-0000-0000E9020000}"/>
    <cellStyle name="20% - 강조색1 20" xfId="605" xr:uid="{00000000-0005-0000-0000-0000EA020000}"/>
    <cellStyle name="20% - 강조색1 21" xfId="3678" xr:uid="{00000000-0005-0000-0000-0000EB020000}"/>
    <cellStyle name="20% - 강조색1 22" xfId="3716" xr:uid="{00000000-0005-0000-0000-0000EC020000}"/>
    <cellStyle name="20% - 강조색1 3" xfId="606" xr:uid="{00000000-0005-0000-0000-0000ED020000}"/>
    <cellStyle name="20% - 강조색1 4" xfId="607" xr:uid="{00000000-0005-0000-0000-0000EE020000}"/>
    <cellStyle name="20% - 강조색1 4 2" xfId="608" xr:uid="{00000000-0005-0000-0000-0000EF020000}"/>
    <cellStyle name="20% - 강조색1 4 3" xfId="609" xr:uid="{00000000-0005-0000-0000-0000F0020000}"/>
    <cellStyle name="20% - 강조색1 5" xfId="610" xr:uid="{00000000-0005-0000-0000-0000F1020000}"/>
    <cellStyle name="20% - 강조색1 6" xfId="611" xr:uid="{00000000-0005-0000-0000-0000F2020000}"/>
    <cellStyle name="20% - 강조색1 7" xfId="612" xr:uid="{00000000-0005-0000-0000-0000F3020000}"/>
    <cellStyle name="20% - 강조색1 8" xfId="613" xr:uid="{00000000-0005-0000-0000-0000F4020000}"/>
    <cellStyle name="20% - 강조색1 9" xfId="614" xr:uid="{00000000-0005-0000-0000-0000F5020000}"/>
    <cellStyle name="20% - 강조색2 10" xfId="616" xr:uid="{00000000-0005-0000-0000-0000F6020000}"/>
    <cellStyle name="20% - 강조색2 11" xfId="617" xr:uid="{00000000-0005-0000-0000-0000F7020000}"/>
    <cellStyle name="20% - 강조색2 12" xfId="618" xr:uid="{00000000-0005-0000-0000-0000F8020000}"/>
    <cellStyle name="20% - 강조색2 13" xfId="619" xr:uid="{00000000-0005-0000-0000-0000F9020000}"/>
    <cellStyle name="20% - 강조색2 14" xfId="620" xr:uid="{00000000-0005-0000-0000-0000FA020000}"/>
    <cellStyle name="20% - 강조색2 15" xfId="621" xr:uid="{00000000-0005-0000-0000-0000FB020000}"/>
    <cellStyle name="20% - 강조색2 16" xfId="622" xr:uid="{00000000-0005-0000-0000-0000FC020000}"/>
    <cellStyle name="20% - 강조색2 17" xfId="623" xr:uid="{00000000-0005-0000-0000-0000FD020000}"/>
    <cellStyle name="20% - 강조색2 18" xfId="624" xr:uid="{00000000-0005-0000-0000-0000FE020000}"/>
    <cellStyle name="20% - 강조색2 19" xfId="625" xr:uid="{00000000-0005-0000-0000-0000FF020000}"/>
    <cellStyle name="20% - 강조색2 2" xfId="626" xr:uid="{00000000-0005-0000-0000-000000030000}"/>
    <cellStyle name="20% - 강조색2 2 2" xfId="627" xr:uid="{00000000-0005-0000-0000-000001030000}"/>
    <cellStyle name="20% - 강조색2 2 3" xfId="628" xr:uid="{00000000-0005-0000-0000-000002030000}"/>
    <cellStyle name="20% - 강조색2 20" xfId="629" xr:uid="{00000000-0005-0000-0000-000003030000}"/>
    <cellStyle name="20% - 강조색2 21" xfId="3680" xr:uid="{00000000-0005-0000-0000-000004030000}"/>
    <cellStyle name="20% - 강조색2 22" xfId="3717" xr:uid="{00000000-0005-0000-0000-000005030000}"/>
    <cellStyle name="20% - 강조색2 3" xfId="630" xr:uid="{00000000-0005-0000-0000-000006030000}"/>
    <cellStyle name="20% - 강조색2 4" xfId="631" xr:uid="{00000000-0005-0000-0000-000007030000}"/>
    <cellStyle name="20% - 강조색2 4 2" xfId="632" xr:uid="{00000000-0005-0000-0000-000008030000}"/>
    <cellStyle name="20% - 강조색2 4 3" xfId="633" xr:uid="{00000000-0005-0000-0000-000009030000}"/>
    <cellStyle name="20% - 강조색2 5" xfId="634" xr:uid="{00000000-0005-0000-0000-00000A030000}"/>
    <cellStyle name="20% - 강조색2 6" xfId="635" xr:uid="{00000000-0005-0000-0000-00000B030000}"/>
    <cellStyle name="20% - 강조색2 7" xfId="636" xr:uid="{00000000-0005-0000-0000-00000C030000}"/>
    <cellStyle name="20% - 강조색2 8" xfId="637" xr:uid="{00000000-0005-0000-0000-00000D030000}"/>
    <cellStyle name="20% - 강조색2 9" xfId="638" xr:uid="{00000000-0005-0000-0000-00000E030000}"/>
    <cellStyle name="20% - 강조색3 10" xfId="640" xr:uid="{00000000-0005-0000-0000-00000F030000}"/>
    <cellStyle name="20% - 강조색3 11" xfId="641" xr:uid="{00000000-0005-0000-0000-000010030000}"/>
    <cellStyle name="20% - 강조색3 12" xfId="642" xr:uid="{00000000-0005-0000-0000-000011030000}"/>
    <cellStyle name="20% - 강조색3 13" xfId="643" xr:uid="{00000000-0005-0000-0000-000012030000}"/>
    <cellStyle name="20% - 강조색3 14" xfId="644" xr:uid="{00000000-0005-0000-0000-000013030000}"/>
    <cellStyle name="20% - 강조색3 15" xfId="645" xr:uid="{00000000-0005-0000-0000-000014030000}"/>
    <cellStyle name="20% - 강조색3 16" xfId="646" xr:uid="{00000000-0005-0000-0000-000015030000}"/>
    <cellStyle name="20% - 강조색3 17" xfId="647" xr:uid="{00000000-0005-0000-0000-000016030000}"/>
    <cellStyle name="20% - 강조색3 18" xfId="648" xr:uid="{00000000-0005-0000-0000-000017030000}"/>
    <cellStyle name="20% - 강조색3 19" xfId="649" xr:uid="{00000000-0005-0000-0000-000018030000}"/>
    <cellStyle name="20% - 강조색3 2" xfId="650" xr:uid="{00000000-0005-0000-0000-000019030000}"/>
    <cellStyle name="20% - 강조색3 2 2" xfId="651" xr:uid="{00000000-0005-0000-0000-00001A030000}"/>
    <cellStyle name="20% - 강조색3 2 3" xfId="652" xr:uid="{00000000-0005-0000-0000-00001B030000}"/>
    <cellStyle name="20% - 강조색3 20" xfId="653" xr:uid="{00000000-0005-0000-0000-00001C030000}"/>
    <cellStyle name="20% - 강조색3 21" xfId="3682" xr:uid="{00000000-0005-0000-0000-00001D030000}"/>
    <cellStyle name="20% - 강조색3 22" xfId="3718" xr:uid="{00000000-0005-0000-0000-00001E030000}"/>
    <cellStyle name="20% - 강조색3 3" xfId="654" xr:uid="{00000000-0005-0000-0000-00001F030000}"/>
    <cellStyle name="20% - 강조색3 4" xfId="655" xr:uid="{00000000-0005-0000-0000-000020030000}"/>
    <cellStyle name="20% - 강조색3 4 2" xfId="656" xr:uid="{00000000-0005-0000-0000-000021030000}"/>
    <cellStyle name="20% - 강조색3 4 3" xfId="657" xr:uid="{00000000-0005-0000-0000-000022030000}"/>
    <cellStyle name="20% - 강조색3 5" xfId="658" xr:uid="{00000000-0005-0000-0000-000023030000}"/>
    <cellStyle name="20% - 강조색3 6" xfId="659" xr:uid="{00000000-0005-0000-0000-000024030000}"/>
    <cellStyle name="20% - 강조색3 7" xfId="660" xr:uid="{00000000-0005-0000-0000-000025030000}"/>
    <cellStyle name="20% - 강조색3 8" xfId="661" xr:uid="{00000000-0005-0000-0000-000026030000}"/>
    <cellStyle name="20% - 강조색3 9" xfId="662" xr:uid="{00000000-0005-0000-0000-000027030000}"/>
    <cellStyle name="20% - 강조색4 10" xfId="664" xr:uid="{00000000-0005-0000-0000-000028030000}"/>
    <cellStyle name="20% - 강조색4 11" xfId="665" xr:uid="{00000000-0005-0000-0000-000029030000}"/>
    <cellStyle name="20% - 강조색4 12" xfId="666" xr:uid="{00000000-0005-0000-0000-00002A030000}"/>
    <cellStyle name="20% - 강조색4 13" xfId="667" xr:uid="{00000000-0005-0000-0000-00002B030000}"/>
    <cellStyle name="20% - 강조색4 14" xfId="668" xr:uid="{00000000-0005-0000-0000-00002C030000}"/>
    <cellStyle name="20% - 강조색4 15" xfId="669" xr:uid="{00000000-0005-0000-0000-00002D030000}"/>
    <cellStyle name="20% - 강조색4 16" xfId="670" xr:uid="{00000000-0005-0000-0000-00002E030000}"/>
    <cellStyle name="20% - 강조색4 17" xfId="671" xr:uid="{00000000-0005-0000-0000-00002F030000}"/>
    <cellStyle name="20% - 강조색4 18" xfId="672" xr:uid="{00000000-0005-0000-0000-000030030000}"/>
    <cellStyle name="20% - 강조색4 19" xfId="673" xr:uid="{00000000-0005-0000-0000-000031030000}"/>
    <cellStyle name="20% - 강조색4 2" xfId="674" xr:uid="{00000000-0005-0000-0000-000032030000}"/>
    <cellStyle name="20% - 강조색4 2 2" xfId="675" xr:uid="{00000000-0005-0000-0000-000033030000}"/>
    <cellStyle name="20% - 강조색4 2 3" xfId="676" xr:uid="{00000000-0005-0000-0000-000034030000}"/>
    <cellStyle name="20% - 강조색4 20" xfId="677" xr:uid="{00000000-0005-0000-0000-000035030000}"/>
    <cellStyle name="20% - 강조색4 21" xfId="3684" xr:uid="{00000000-0005-0000-0000-000036030000}"/>
    <cellStyle name="20% - 강조색4 22" xfId="3719" xr:uid="{00000000-0005-0000-0000-000037030000}"/>
    <cellStyle name="20% - 강조색4 3" xfId="678" xr:uid="{00000000-0005-0000-0000-000038030000}"/>
    <cellStyle name="20% - 강조색4 4" xfId="679" xr:uid="{00000000-0005-0000-0000-000039030000}"/>
    <cellStyle name="20% - 강조색4 4 2" xfId="680" xr:uid="{00000000-0005-0000-0000-00003A030000}"/>
    <cellStyle name="20% - 강조색4 4 3" xfId="681" xr:uid="{00000000-0005-0000-0000-00003B030000}"/>
    <cellStyle name="20% - 강조색4 5" xfId="682" xr:uid="{00000000-0005-0000-0000-00003C030000}"/>
    <cellStyle name="20% - 강조색4 6" xfId="683" xr:uid="{00000000-0005-0000-0000-00003D030000}"/>
    <cellStyle name="20% - 강조색4 7" xfId="684" xr:uid="{00000000-0005-0000-0000-00003E030000}"/>
    <cellStyle name="20% - 강조색4 8" xfId="685" xr:uid="{00000000-0005-0000-0000-00003F030000}"/>
    <cellStyle name="20% - 강조색4 9" xfId="686" xr:uid="{00000000-0005-0000-0000-000040030000}"/>
    <cellStyle name="20% - 강조색5 10" xfId="688" xr:uid="{00000000-0005-0000-0000-000041030000}"/>
    <cellStyle name="20% - 강조색5 11" xfId="689" xr:uid="{00000000-0005-0000-0000-000042030000}"/>
    <cellStyle name="20% - 강조색5 12" xfId="690" xr:uid="{00000000-0005-0000-0000-000043030000}"/>
    <cellStyle name="20% - 강조색5 13" xfId="691" xr:uid="{00000000-0005-0000-0000-000044030000}"/>
    <cellStyle name="20% - 강조색5 14" xfId="692" xr:uid="{00000000-0005-0000-0000-000045030000}"/>
    <cellStyle name="20% - 강조색5 15" xfId="693" xr:uid="{00000000-0005-0000-0000-000046030000}"/>
    <cellStyle name="20% - 강조색5 16" xfId="694" xr:uid="{00000000-0005-0000-0000-000047030000}"/>
    <cellStyle name="20% - 강조색5 17" xfId="695" xr:uid="{00000000-0005-0000-0000-000048030000}"/>
    <cellStyle name="20% - 강조색5 18" xfId="696" xr:uid="{00000000-0005-0000-0000-000049030000}"/>
    <cellStyle name="20% - 강조색5 19" xfId="697" xr:uid="{00000000-0005-0000-0000-00004A030000}"/>
    <cellStyle name="20% - 강조색5 2" xfId="698" xr:uid="{00000000-0005-0000-0000-00004B030000}"/>
    <cellStyle name="20% - 강조색5 2 2" xfId="699" xr:uid="{00000000-0005-0000-0000-00004C030000}"/>
    <cellStyle name="20% - 강조색5 2 3" xfId="700" xr:uid="{00000000-0005-0000-0000-00004D030000}"/>
    <cellStyle name="20% - 강조색5 20" xfId="701" xr:uid="{00000000-0005-0000-0000-00004E030000}"/>
    <cellStyle name="20% - 강조색5 21" xfId="3686" xr:uid="{00000000-0005-0000-0000-00004F030000}"/>
    <cellStyle name="20% - 강조색5 22" xfId="3720" xr:uid="{00000000-0005-0000-0000-000050030000}"/>
    <cellStyle name="20% - 강조색5 3" xfId="702" xr:uid="{00000000-0005-0000-0000-000051030000}"/>
    <cellStyle name="20% - 강조색5 4" xfId="703" xr:uid="{00000000-0005-0000-0000-000052030000}"/>
    <cellStyle name="20% - 강조색5 4 2" xfId="704" xr:uid="{00000000-0005-0000-0000-000053030000}"/>
    <cellStyle name="20% - 강조색5 4 3" xfId="705" xr:uid="{00000000-0005-0000-0000-000054030000}"/>
    <cellStyle name="20% - 강조색5 5" xfId="706" xr:uid="{00000000-0005-0000-0000-000055030000}"/>
    <cellStyle name="20% - 강조색5 6" xfId="707" xr:uid="{00000000-0005-0000-0000-000056030000}"/>
    <cellStyle name="20% - 강조색5 7" xfId="708" xr:uid="{00000000-0005-0000-0000-000057030000}"/>
    <cellStyle name="20% - 강조색5 8" xfId="709" xr:uid="{00000000-0005-0000-0000-000058030000}"/>
    <cellStyle name="20% - 강조색5 9" xfId="710" xr:uid="{00000000-0005-0000-0000-000059030000}"/>
    <cellStyle name="20% - 강조색6 10" xfId="712" xr:uid="{00000000-0005-0000-0000-00005A030000}"/>
    <cellStyle name="20% - 강조색6 11" xfId="713" xr:uid="{00000000-0005-0000-0000-00005B030000}"/>
    <cellStyle name="20% - 강조색6 12" xfId="714" xr:uid="{00000000-0005-0000-0000-00005C030000}"/>
    <cellStyle name="20% - 강조색6 13" xfId="715" xr:uid="{00000000-0005-0000-0000-00005D030000}"/>
    <cellStyle name="20% - 강조색6 14" xfId="716" xr:uid="{00000000-0005-0000-0000-00005E030000}"/>
    <cellStyle name="20% - 강조색6 15" xfId="717" xr:uid="{00000000-0005-0000-0000-00005F030000}"/>
    <cellStyle name="20% - 강조색6 16" xfId="718" xr:uid="{00000000-0005-0000-0000-000060030000}"/>
    <cellStyle name="20% - 강조색6 17" xfId="719" xr:uid="{00000000-0005-0000-0000-000061030000}"/>
    <cellStyle name="20% - 강조색6 18" xfId="720" xr:uid="{00000000-0005-0000-0000-000062030000}"/>
    <cellStyle name="20% - 강조색6 19" xfId="721" xr:uid="{00000000-0005-0000-0000-000063030000}"/>
    <cellStyle name="20% - 강조색6 2" xfId="722" xr:uid="{00000000-0005-0000-0000-000064030000}"/>
    <cellStyle name="20% - 강조색6 2 2" xfId="723" xr:uid="{00000000-0005-0000-0000-000065030000}"/>
    <cellStyle name="20% - 강조색6 2 3" xfId="724" xr:uid="{00000000-0005-0000-0000-000066030000}"/>
    <cellStyle name="20% - 강조색6 20" xfId="725" xr:uid="{00000000-0005-0000-0000-000067030000}"/>
    <cellStyle name="20% - 강조색6 21" xfId="3688" xr:uid="{00000000-0005-0000-0000-000068030000}"/>
    <cellStyle name="20% - 강조색6 22" xfId="3721" xr:uid="{00000000-0005-0000-0000-000069030000}"/>
    <cellStyle name="20% - 강조색6 3" xfId="726" xr:uid="{00000000-0005-0000-0000-00006A030000}"/>
    <cellStyle name="20% - 강조색6 4" xfId="727" xr:uid="{00000000-0005-0000-0000-00006B030000}"/>
    <cellStyle name="20% - 강조색6 4 2" xfId="728" xr:uid="{00000000-0005-0000-0000-00006C030000}"/>
    <cellStyle name="20% - 강조색6 4 3" xfId="729" xr:uid="{00000000-0005-0000-0000-00006D030000}"/>
    <cellStyle name="20% - 강조색6 5" xfId="730" xr:uid="{00000000-0005-0000-0000-00006E030000}"/>
    <cellStyle name="20% - 강조색6 6" xfId="731" xr:uid="{00000000-0005-0000-0000-00006F030000}"/>
    <cellStyle name="20% - 강조색6 7" xfId="732" xr:uid="{00000000-0005-0000-0000-000070030000}"/>
    <cellStyle name="20% - 강조색6 8" xfId="733" xr:uid="{00000000-0005-0000-0000-000071030000}"/>
    <cellStyle name="20% - 강조색6 9" xfId="734" xr:uid="{00000000-0005-0000-0000-000072030000}"/>
    <cellStyle name="20% - 强调文字颜色 1" xfId="585" xr:uid="{00000000-0005-0000-0000-0000D7020000}"/>
    <cellStyle name="20% - 强调文字颜色 2" xfId="586" xr:uid="{00000000-0005-0000-0000-0000D8020000}"/>
    <cellStyle name="20% - 强调文字颜色 3" xfId="587" xr:uid="{00000000-0005-0000-0000-0000D9020000}"/>
    <cellStyle name="20% - 强调文字颜色 4" xfId="588" xr:uid="{00000000-0005-0000-0000-0000DA020000}"/>
    <cellStyle name="20% - 强调文字颜色 5" xfId="589" xr:uid="{00000000-0005-0000-0000-0000DB020000}"/>
    <cellStyle name="20% - 强调文字颜色 6" xfId="590" xr:uid="{00000000-0005-0000-0000-0000DC020000}"/>
    <cellStyle name="40 % - Akzent1 10" xfId="735" xr:uid="{00000000-0005-0000-0000-000073030000}"/>
    <cellStyle name="40 % - Akzent1 10 2" xfId="736" xr:uid="{00000000-0005-0000-0000-000074030000}"/>
    <cellStyle name="40 % - Akzent1 11" xfId="737" xr:uid="{00000000-0005-0000-0000-000075030000}"/>
    <cellStyle name="40 % - Akzent1 12" xfId="738" xr:uid="{00000000-0005-0000-0000-000076030000}"/>
    <cellStyle name="40 % - Akzent1 13" xfId="739" xr:uid="{00000000-0005-0000-0000-000077030000}"/>
    <cellStyle name="40 % - Akzent1 14" xfId="740" xr:uid="{00000000-0005-0000-0000-000078030000}"/>
    <cellStyle name="40 % - Akzent1 15" xfId="741" xr:uid="{00000000-0005-0000-0000-000079030000}"/>
    <cellStyle name="40 % - Akzent1 16" xfId="742" xr:uid="{00000000-0005-0000-0000-00007A030000}"/>
    <cellStyle name="40 % - Akzent1 17" xfId="743" xr:uid="{00000000-0005-0000-0000-00007B030000}"/>
    <cellStyle name="40 % - Akzent1 18" xfId="744" xr:uid="{00000000-0005-0000-0000-00007C030000}"/>
    <cellStyle name="40 % - Akzent1 19" xfId="745" xr:uid="{00000000-0005-0000-0000-00007D030000}"/>
    <cellStyle name="40 % - Akzent1 2" xfId="746" xr:uid="{00000000-0005-0000-0000-00007E030000}"/>
    <cellStyle name="40 % - Akzent1 2 2" xfId="747" xr:uid="{00000000-0005-0000-0000-00007F030000}"/>
    <cellStyle name="40 % - Akzent1 2 2 2" xfId="748" xr:uid="{00000000-0005-0000-0000-000080030000}"/>
    <cellStyle name="40 % - Akzent1 2 2 3" xfId="749" xr:uid="{00000000-0005-0000-0000-000081030000}"/>
    <cellStyle name="40 % - Akzent1 2 2 4" xfId="3531" xr:uid="{00000000-0005-0000-0000-000082030000}"/>
    <cellStyle name="40 % - Akzent1 2 3" xfId="750" xr:uid="{00000000-0005-0000-0000-000083030000}"/>
    <cellStyle name="40 % - Akzent1 2 3 2" xfId="751" xr:uid="{00000000-0005-0000-0000-000084030000}"/>
    <cellStyle name="40 % - Akzent1 2 3 3" xfId="752" xr:uid="{00000000-0005-0000-0000-000085030000}"/>
    <cellStyle name="40 % - Akzent1 2 3 4" xfId="3430" xr:uid="{00000000-0005-0000-0000-000086030000}"/>
    <cellStyle name="40 % - Akzent1 2 4" xfId="753" xr:uid="{00000000-0005-0000-0000-000087030000}"/>
    <cellStyle name="40 % - Akzent1 2 5" xfId="754" xr:uid="{00000000-0005-0000-0000-000088030000}"/>
    <cellStyle name="40 % - Akzent1 2 6" xfId="3290" xr:uid="{00000000-0005-0000-0000-000089030000}"/>
    <cellStyle name="40 % - Akzent1 2 7" xfId="3722" xr:uid="{00000000-0005-0000-0000-00008A030000}"/>
    <cellStyle name="40 % - Akzent1 2_AJ001456 SPREADER BARS 30cm 본작업사양서 rev5(2014.11.06)--작업중" xfId="755" xr:uid="{00000000-0005-0000-0000-00008B030000}"/>
    <cellStyle name="40 % - Akzent1 20" xfId="756" xr:uid="{00000000-0005-0000-0000-00008C030000}"/>
    <cellStyle name="40 % - Akzent1 21" xfId="757" xr:uid="{00000000-0005-0000-0000-00008D030000}"/>
    <cellStyle name="40 % - Akzent1 22" xfId="758" xr:uid="{00000000-0005-0000-0000-00008E030000}"/>
    <cellStyle name="40 % - Akzent1 23" xfId="759" xr:uid="{00000000-0005-0000-0000-00008F030000}"/>
    <cellStyle name="40 % - Akzent1 24" xfId="760" xr:uid="{00000000-0005-0000-0000-000090030000}"/>
    <cellStyle name="40 % - Akzent1 25" xfId="761" xr:uid="{00000000-0005-0000-0000-000091030000}"/>
    <cellStyle name="40 % - Akzent1 26" xfId="3617" xr:uid="{00000000-0005-0000-0000-000092030000}"/>
    <cellStyle name="40 % - Akzent1 3" xfId="762" xr:uid="{00000000-0005-0000-0000-000093030000}"/>
    <cellStyle name="40 % - Akzent1 3 2" xfId="763" xr:uid="{00000000-0005-0000-0000-000094030000}"/>
    <cellStyle name="40 % - Akzent1 3 2 2" xfId="764" xr:uid="{00000000-0005-0000-0000-000095030000}"/>
    <cellStyle name="40 % - Akzent1 3 2 3" xfId="765" xr:uid="{00000000-0005-0000-0000-000096030000}"/>
    <cellStyle name="40 % - Akzent1 3 2 4" xfId="3532" xr:uid="{00000000-0005-0000-0000-000097030000}"/>
    <cellStyle name="40 % - Akzent1 3 3" xfId="766" xr:uid="{00000000-0005-0000-0000-000098030000}"/>
    <cellStyle name="40 % - Akzent1 3 3 2" xfId="767" xr:uid="{00000000-0005-0000-0000-000099030000}"/>
    <cellStyle name="40 % - Akzent1 3 3 3" xfId="768" xr:uid="{00000000-0005-0000-0000-00009A030000}"/>
    <cellStyle name="40 % - Akzent1 3 3 4" xfId="3431" xr:uid="{00000000-0005-0000-0000-00009B030000}"/>
    <cellStyle name="40 % - Akzent1 3 4" xfId="769" xr:uid="{00000000-0005-0000-0000-00009C030000}"/>
    <cellStyle name="40 % - Akzent1 3 5" xfId="770" xr:uid="{00000000-0005-0000-0000-00009D030000}"/>
    <cellStyle name="40 % - Akzent1 3 6" xfId="3291" xr:uid="{00000000-0005-0000-0000-00009E030000}"/>
    <cellStyle name="40 % - Akzent1 3_AJ001456 SPREADER BARS 30cm 본작업사양서 rev5(2014.11.06)--작업중" xfId="771" xr:uid="{00000000-0005-0000-0000-00009F030000}"/>
    <cellStyle name="40 % - Akzent1 4" xfId="772" xr:uid="{00000000-0005-0000-0000-0000A0030000}"/>
    <cellStyle name="40 % - Akzent1 4 2" xfId="773" xr:uid="{00000000-0005-0000-0000-0000A1030000}"/>
    <cellStyle name="40 % - Akzent1 4 2 2" xfId="774" xr:uid="{00000000-0005-0000-0000-0000A2030000}"/>
    <cellStyle name="40 % - Akzent1 4 2 3" xfId="775" xr:uid="{00000000-0005-0000-0000-0000A3030000}"/>
    <cellStyle name="40 % - Akzent1 4 2 4" xfId="3533" xr:uid="{00000000-0005-0000-0000-0000A4030000}"/>
    <cellStyle name="40 % - Akzent1 4 3" xfId="776" xr:uid="{00000000-0005-0000-0000-0000A5030000}"/>
    <cellStyle name="40 % - Akzent1 4 3 2" xfId="777" xr:uid="{00000000-0005-0000-0000-0000A6030000}"/>
    <cellStyle name="40 % - Akzent1 4 3 3" xfId="778" xr:uid="{00000000-0005-0000-0000-0000A7030000}"/>
    <cellStyle name="40 % - Akzent1 4 3 4" xfId="3432" xr:uid="{00000000-0005-0000-0000-0000A8030000}"/>
    <cellStyle name="40 % - Akzent1 4 4" xfId="779" xr:uid="{00000000-0005-0000-0000-0000A9030000}"/>
    <cellStyle name="40 % - Akzent1 4 5" xfId="780" xr:uid="{00000000-0005-0000-0000-0000AA030000}"/>
    <cellStyle name="40 % - Akzent1 4 6" xfId="3292" xr:uid="{00000000-0005-0000-0000-0000AB030000}"/>
    <cellStyle name="40 % - Akzent1 4_AJ001456 SPREADER BARS 30cm 본작업사양서 rev5(2014.11.06)--작업중" xfId="781" xr:uid="{00000000-0005-0000-0000-0000AC030000}"/>
    <cellStyle name="40 % - Akzent1 5" xfId="782" xr:uid="{00000000-0005-0000-0000-0000AD030000}"/>
    <cellStyle name="40 % - Akzent1 5 2" xfId="783" xr:uid="{00000000-0005-0000-0000-0000AE030000}"/>
    <cellStyle name="40 % - Akzent1 5 2 2" xfId="784" xr:uid="{00000000-0005-0000-0000-0000AF030000}"/>
    <cellStyle name="40 % - Akzent1 5 2 3" xfId="785" xr:uid="{00000000-0005-0000-0000-0000B0030000}"/>
    <cellStyle name="40 % - Akzent1 5 2 4" xfId="3534" xr:uid="{00000000-0005-0000-0000-0000B1030000}"/>
    <cellStyle name="40 % - Akzent1 5 3" xfId="786" xr:uid="{00000000-0005-0000-0000-0000B2030000}"/>
    <cellStyle name="40 % - Akzent1 5 3 2" xfId="787" xr:uid="{00000000-0005-0000-0000-0000B3030000}"/>
    <cellStyle name="40 % - Akzent1 5 3 3" xfId="788" xr:uid="{00000000-0005-0000-0000-0000B4030000}"/>
    <cellStyle name="40 % - Akzent1 5 3 4" xfId="3433" xr:uid="{00000000-0005-0000-0000-0000B5030000}"/>
    <cellStyle name="40 % - Akzent1 5 4" xfId="789" xr:uid="{00000000-0005-0000-0000-0000B6030000}"/>
    <cellStyle name="40 % - Akzent1 5 5" xfId="790" xr:uid="{00000000-0005-0000-0000-0000B7030000}"/>
    <cellStyle name="40 % - Akzent1 5 6" xfId="3293" xr:uid="{00000000-0005-0000-0000-0000B8030000}"/>
    <cellStyle name="40 % - Akzent1 5_AJ001456 SPREADER BARS 30cm 본작업사양서 rev5(2014.11.06)--작업중" xfId="791" xr:uid="{00000000-0005-0000-0000-0000B9030000}"/>
    <cellStyle name="40 % - Akzent1 6" xfId="792" xr:uid="{00000000-0005-0000-0000-0000BA030000}"/>
    <cellStyle name="40 % - Akzent1 6 2" xfId="793" xr:uid="{00000000-0005-0000-0000-0000BB030000}"/>
    <cellStyle name="40 % - Akzent1 6 2 2" xfId="794" xr:uid="{00000000-0005-0000-0000-0000BC030000}"/>
    <cellStyle name="40 % - Akzent1 6 2 3" xfId="795" xr:uid="{00000000-0005-0000-0000-0000BD030000}"/>
    <cellStyle name="40 % - Akzent1 6 2 4" xfId="3535" xr:uid="{00000000-0005-0000-0000-0000BE030000}"/>
    <cellStyle name="40 % - Akzent1 6 3" xfId="796" xr:uid="{00000000-0005-0000-0000-0000BF030000}"/>
    <cellStyle name="40 % - Akzent1 6 3 2" xfId="797" xr:uid="{00000000-0005-0000-0000-0000C0030000}"/>
    <cellStyle name="40 % - Akzent1 6 3 3" xfId="798" xr:uid="{00000000-0005-0000-0000-0000C1030000}"/>
    <cellStyle name="40 % - Akzent1 6 3 4" xfId="3434" xr:uid="{00000000-0005-0000-0000-0000C2030000}"/>
    <cellStyle name="40 % - Akzent1 6 4" xfId="799" xr:uid="{00000000-0005-0000-0000-0000C3030000}"/>
    <cellStyle name="40 % - Akzent1 6 5" xfId="800" xr:uid="{00000000-0005-0000-0000-0000C4030000}"/>
    <cellStyle name="40 % - Akzent1 6 6" xfId="3294" xr:uid="{00000000-0005-0000-0000-0000C5030000}"/>
    <cellStyle name="40 % - Akzent1 6_AJ001456 SPREADER BARS 30cm 본작업사양서 rev5(2014.11.06)--작업중" xfId="801" xr:uid="{00000000-0005-0000-0000-0000C6030000}"/>
    <cellStyle name="40 % - Akzent1 7" xfId="802" xr:uid="{00000000-0005-0000-0000-0000C7030000}"/>
    <cellStyle name="40 % - Akzent1 7 2" xfId="803" xr:uid="{00000000-0005-0000-0000-0000C8030000}"/>
    <cellStyle name="40 % - Akzent1 7 2 2" xfId="804" xr:uid="{00000000-0005-0000-0000-0000C9030000}"/>
    <cellStyle name="40 % - Akzent1 7 2 3" xfId="805" xr:uid="{00000000-0005-0000-0000-0000CA030000}"/>
    <cellStyle name="40 % - Akzent1 7 2 4" xfId="3536" xr:uid="{00000000-0005-0000-0000-0000CB030000}"/>
    <cellStyle name="40 % - Akzent1 7 3" xfId="806" xr:uid="{00000000-0005-0000-0000-0000CC030000}"/>
    <cellStyle name="40 % - Akzent1 7 3 2" xfId="807" xr:uid="{00000000-0005-0000-0000-0000CD030000}"/>
    <cellStyle name="40 % - Akzent1 7 3 3" xfId="808" xr:uid="{00000000-0005-0000-0000-0000CE030000}"/>
    <cellStyle name="40 % - Akzent1 7 3 4" xfId="3435" xr:uid="{00000000-0005-0000-0000-0000CF030000}"/>
    <cellStyle name="40 % - Akzent1 7 4" xfId="809" xr:uid="{00000000-0005-0000-0000-0000D0030000}"/>
    <cellStyle name="40 % - Akzent1 7 5" xfId="810" xr:uid="{00000000-0005-0000-0000-0000D1030000}"/>
    <cellStyle name="40 % - Akzent1 7 6" xfId="3295" xr:uid="{00000000-0005-0000-0000-0000D2030000}"/>
    <cellStyle name="40 % - Akzent1 7_ title" xfId="811" xr:uid="{00000000-0005-0000-0000-0000D3030000}"/>
    <cellStyle name="40 % - Akzent1 8" xfId="812" xr:uid="{00000000-0005-0000-0000-0000D4030000}"/>
    <cellStyle name="40 % - Akzent1 8 2" xfId="813" xr:uid="{00000000-0005-0000-0000-0000D5030000}"/>
    <cellStyle name="40 % - Akzent1 8 2 2" xfId="814" xr:uid="{00000000-0005-0000-0000-0000D6030000}"/>
    <cellStyle name="40 % - Akzent1 8 2 3" xfId="815" xr:uid="{00000000-0005-0000-0000-0000D7030000}"/>
    <cellStyle name="40 % - Akzent1 8 2 4" xfId="3537" xr:uid="{00000000-0005-0000-0000-0000D8030000}"/>
    <cellStyle name="40 % - Akzent1 8 3" xfId="816" xr:uid="{00000000-0005-0000-0000-0000D9030000}"/>
    <cellStyle name="40 % - Akzent1 8 3 2" xfId="817" xr:uid="{00000000-0005-0000-0000-0000DA030000}"/>
    <cellStyle name="40 % - Akzent1 8 3 3" xfId="818" xr:uid="{00000000-0005-0000-0000-0000DB030000}"/>
    <cellStyle name="40 % - Akzent1 8 3 4" xfId="3436" xr:uid="{00000000-0005-0000-0000-0000DC030000}"/>
    <cellStyle name="40 % - Akzent1 8 4" xfId="819" xr:uid="{00000000-0005-0000-0000-0000DD030000}"/>
    <cellStyle name="40 % - Akzent1 8 4 2" xfId="820" xr:uid="{00000000-0005-0000-0000-0000DE030000}"/>
    <cellStyle name="40 % - Akzent1 8 5" xfId="821" xr:uid="{00000000-0005-0000-0000-0000DF030000}"/>
    <cellStyle name="40 % - Akzent1 8 6" xfId="3296" xr:uid="{00000000-0005-0000-0000-0000E0030000}"/>
    <cellStyle name="40 % - Akzent1 8_ title" xfId="822" xr:uid="{00000000-0005-0000-0000-0000E1030000}"/>
    <cellStyle name="40 % - Akzent1 9" xfId="823" xr:uid="{00000000-0005-0000-0000-0000E2030000}"/>
    <cellStyle name="40 % - Akzent2 10" xfId="824" xr:uid="{00000000-0005-0000-0000-0000E3030000}"/>
    <cellStyle name="40 % - Akzent2 11" xfId="825" xr:uid="{00000000-0005-0000-0000-0000E4030000}"/>
    <cellStyle name="40 % - Akzent2 12" xfId="826" xr:uid="{00000000-0005-0000-0000-0000E5030000}"/>
    <cellStyle name="40 % - Akzent2 13" xfId="3621" xr:uid="{00000000-0005-0000-0000-0000E6030000}"/>
    <cellStyle name="40 % - Akzent2 2" xfId="827" xr:uid="{00000000-0005-0000-0000-0000E7030000}"/>
    <cellStyle name="40 % - Akzent2 2 2" xfId="828" xr:uid="{00000000-0005-0000-0000-0000E8030000}"/>
    <cellStyle name="40 % - Akzent2 2 2 2" xfId="829" xr:uid="{00000000-0005-0000-0000-0000E9030000}"/>
    <cellStyle name="40 % - Akzent2 2 2 3" xfId="830" xr:uid="{00000000-0005-0000-0000-0000EA030000}"/>
    <cellStyle name="40 % - Akzent2 2 2 4" xfId="3538" xr:uid="{00000000-0005-0000-0000-0000EB030000}"/>
    <cellStyle name="40 % - Akzent2 2 3" xfId="831" xr:uid="{00000000-0005-0000-0000-0000EC030000}"/>
    <cellStyle name="40 % - Akzent2 2 3 2" xfId="832" xr:uid="{00000000-0005-0000-0000-0000ED030000}"/>
    <cellStyle name="40 % - Akzent2 2 3 3" xfId="833" xr:uid="{00000000-0005-0000-0000-0000EE030000}"/>
    <cellStyle name="40 % - Akzent2 2 3 4" xfId="3437" xr:uid="{00000000-0005-0000-0000-0000EF030000}"/>
    <cellStyle name="40 % - Akzent2 2 4" xfId="834" xr:uid="{00000000-0005-0000-0000-0000F0030000}"/>
    <cellStyle name="40 % - Akzent2 2 5" xfId="835" xr:uid="{00000000-0005-0000-0000-0000F1030000}"/>
    <cellStyle name="40 % - Akzent2 2 6" xfId="3297" xr:uid="{00000000-0005-0000-0000-0000F2030000}"/>
    <cellStyle name="40 % - Akzent2 2 7" xfId="3723" xr:uid="{00000000-0005-0000-0000-0000F3030000}"/>
    <cellStyle name="40 % - Akzent2 2_AJ001456 SPREADER BARS 30cm 본작업사양서 rev5(2014.11.06)--작업중" xfId="836" xr:uid="{00000000-0005-0000-0000-0000F4030000}"/>
    <cellStyle name="40 % - Akzent2 3" xfId="837" xr:uid="{00000000-0005-0000-0000-0000F5030000}"/>
    <cellStyle name="40 % - Akzent2 3 2" xfId="838" xr:uid="{00000000-0005-0000-0000-0000F6030000}"/>
    <cellStyle name="40 % - Akzent2 3 2 2" xfId="839" xr:uid="{00000000-0005-0000-0000-0000F7030000}"/>
    <cellStyle name="40 % - Akzent2 3 2 3" xfId="840" xr:uid="{00000000-0005-0000-0000-0000F8030000}"/>
    <cellStyle name="40 % - Akzent2 3 2 4" xfId="3539" xr:uid="{00000000-0005-0000-0000-0000F9030000}"/>
    <cellStyle name="40 % - Akzent2 3 3" xfId="841" xr:uid="{00000000-0005-0000-0000-0000FA030000}"/>
    <cellStyle name="40 % - Akzent2 3 3 2" xfId="842" xr:uid="{00000000-0005-0000-0000-0000FB030000}"/>
    <cellStyle name="40 % - Akzent2 3 3 3" xfId="843" xr:uid="{00000000-0005-0000-0000-0000FC030000}"/>
    <cellStyle name="40 % - Akzent2 3 3 4" xfId="3438" xr:uid="{00000000-0005-0000-0000-0000FD030000}"/>
    <cellStyle name="40 % - Akzent2 3 4" xfId="844" xr:uid="{00000000-0005-0000-0000-0000FE030000}"/>
    <cellStyle name="40 % - Akzent2 3 5" xfId="845" xr:uid="{00000000-0005-0000-0000-0000FF030000}"/>
    <cellStyle name="40 % - Akzent2 3 6" xfId="3298" xr:uid="{00000000-0005-0000-0000-000000040000}"/>
    <cellStyle name="40 % - Akzent2 3_AJ001456 SPREADER BARS 30cm 본작업사양서 rev5(2014.11.06)--작업중" xfId="846" xr:uid="{00000000-0005-0000-0000-000001040000}"/>
    <cellStyle name="40 % - Akzent2 4" xfId="847" xr:uid="{00000000-0005-0000-0000-000002040000}"/>
    <cellStyle name="40 % - Akzent2 4 2" xfId="848" xr:uid="{00000000-0005-0000-0000-000003040000}"/>
    <cellStyle name="40 % - Akzent2 4 2 2" xfId="849" xr:uid="{00000000-0005-0000-0000-000004040000}"/>
    <cellStyle name="40 % - Akzent2 4 2 3" xfId="850" xr:uid="{00000000-0005-0000-0000-000005040000}"/>
    <cellStyle name="40 % - Akzent2 4 2 4" xfId="3540" xr:uid="{00000000-0005-0000-0000-000006040000}"/>
    <cellStyle name="40 % - Akzent2 4 3" xfId="851" xr:uid="{00000000-0005-0000-0000-000007040000}"/>
    <cellStyle name="40 % - Akzent2 4 3 2" xfId="852" xr:uid="{00000000-0005-0000-0000-000008040000}"/>
    <cellStyle name="40 % - Akzent2 4 3 3" xfId="853" xr:uid="{00000000-0005-0000-0000-000009040000}"/>
    <cellStyle name="40 % - Akzent2 4 3 4" xfId="3439" xr:uid="{00000000-0005-0000-0000-00000A040000}"/>
    <cellStyle name="40 % - Akzent2 4 4" xfId="854" xr:uid="{00000000-0005-0000-0000-00000B040000}"/>
    <cellStyle name="40 % - Akzent2 4 5" xfId="855" xr:uid="{00000000-0005-0000-0000-00000C040000}"/>
    <cellStyle name="40 % - Akzent2 4 6" xfId="3299" xr:uid="{00000000-0005-0000-0000-00000D040000}"/>
    <cellStyle name="40 % - Akzent2 4_AJ001456 SPREADER BARS 30cm 본작업사양서 rev5(2014.11.06)--작업중" xfId="856" xr:uid="{00000000-0005-0000-0000-00000E040000}"/>
    <cellStyle name="40 % - Akzent2 5" xfId="857" xr:uid="{00000000-0005-0000-0000-00000F040000}"/>
    <cellStyle name="40 % - Akzent2 5 2" xfId="858" xr:uid="{00000000-0005-0000-0000-000010040000}"/>
    <cellStyle name="40 % - Akzent2 5 2 2" xfId="859" xr:uid="{00000000-0005-0000-0000-000011040000}"/>
    <cellStyle name="40 % - Akzent2 5 2 3" xfId="860" xr:uid="{00000000-0005-0000-0000-000012040000}"/>
    <cellStyle name="40 % - Akzent2 5 2 4" xfId="3541" xr:uid="{00000000-0005-0000-0000-000013040000}"/>
    <cellStyle name="40 % - Akzent2 5 3" xfId="861" xr:uid="{00000000-0005-0000-0000-000014040000}"/>
    <cellStyle name="40 % - Akzent2 5 3 2" xfId="862" xr:uid="{00000000-0005-0000-0000-000015040000}"/>
    <cellStyle name="40 % - Akzent2 5 3 3" xfId="863" xr:uid="{00000000-0005-0000-0000-000016040000}"/>
    <cellStyle name="40 % - Akzent2 5 3 4" xfId="3440" xr:uid="{00000000-0005-0000-0000-000017040000}"/>
    <cellStyle name="40 % - Akzent2 5 4" xfId="864" xr:uid="{00000000-0005-0000-0000-000018040000}"/>
    <cellStyle name="40 % - Akzent2 5 5" xfId="865" xr:uid="{00000000-0005-0000-0000-000019040000}"/>
    <cellStyle name="40 % - Akzent2 5 6" xfId="3300" xr:uid="{00000000-0005-0000-0000-00001A040000}"/>
    <cellStyle name="40 % - Akzent2 5_AJ001456 SPREADER BARS 30cm 본작업사양서 rev5(2014.11.06)--작업중" xfId="866" xr:uid="{00000000-0005-0000-0000-00001B040000}"/>
    <cellStyle name="40 % - Akzent2 6" xfId="867" xr:uid="{00000000-0005-0000-0000-00001C040000}"/>
    <cellStyle name="40 % - Akzent2 6 2" xfId="868" xr:uid="{00000000-0005-0000-0000-00001D040000}"/>
    <cellStyle name="40 % - Akzent2 6 2 2" xfId="869" xr:uid="{00000000-0005-0000-0000-00001E040000}"/>
    <cellStyle name="40 % - Akzent2 6 2 3" xfId="870" xr:uid="{00000000-0005-0000-0000-00001F040000}"/>
    <cellStyle name="40 % - Akzent2 6 2 4" xfId="3542" xr:uid="{00000000-0005-0000-0000-000020040000}"/>
    <cellStyle name="40 % - Akzent2 6 3" xfId="871" xr:uid="{00000000-0005-0000-0000-000021040000}"/>
    <cellStyle name="40 % - Akzent2 6 3 2" xfId="872" xr:uid="{00000000-0005-0000-0000-000022040000}"/>
    <cellStyle name="40 % - Akzent2 6 3 3" xfId="873" xr:uid="{00000000-0005-0000-0000-000023040000}"/>
    <cellStyle name="40 % - Akzent2 6 3 4" xfId="3441" xr:uid="{00000000-0005-0000-0000-000024040000}"/>
    <cellStyle name="40 % - Akzent2 6 4" xfId="874" xr:uid="{00000000-0005-0000-0000-000025040000}"/>
    <cellStyle name="40 % - Akzent2 6 5" xfId="875" xr:uid="{00000000-0005-0000-0000-000026040000}"/>
    <cellStyle name="40 % - Akzent2 6 6" xfId="3301" xr:uid="{00000000-0005-0000-0000-000027040000}"/>
    <cellStyle name="40 % - Akzent2 6_AJ001456 SPREADER BARS 30cm 본작업사양서 rev5(2014.11.06)--작업중" xfId="876" xr:uid="{00000000-0005-0000-0000-000028040000}"/>
    <cellStyle name="40 % - Akzent2 7" xfId="877" xr:uid="{00000000-0005-0000-0000-000029040000}"/>
    <cellStyle name="40 % - Akzent2 7 2" xfId="878" xr:uid="{00000000-0005-0000-0000-00002A040000}"/>
    <cellStyle name="40 % - Akzent2 7 2 2" xfId="879" xr:uid="{00000000-0005-0000-0000-00002B040000}"/>
    <cellStyle name="40 % - Akzent2 7 2 3" xfId="880" xr:uid="{00000000-0005-0000-0000-00002C040000}"/>
    <cellStyle name="40 % - Akzent2 7 2 4" xfId="3543" xr:uid="{00000000-0005-0000-0000-00002D040000}"/>
    <cellStyle name="40 % - Akzent2 7 3" xfId="881" xr:uid="{00000000-0005-0000-0000-00002E040000}"/>
    <cellStyle name="40 % - Akzent2 7 3 2" xfId="882" xr:uid="{00000000-0005-0000-0000-00002F040000}"/>
    <cellStyle name="40 % - Akzent2 7 3 3" xfId="883" xr:uid="{00000000-0005-0000-0000-000030040000}"/>
    <cellStyle name="40 % - Akzent2 7 3 4" xfId="3442" xr:uid="{00000000-0005-0000-0000-000031040000}"/>
    <cellStyle name="40 % - Akzent2 7 4" xfId="884" xr:uid="{00000000-0005-0000-0000-000032040000}"/>
    <cellStyle name="40 % - Akzent2 7 5" xfId="885" xr:uid="{00000000-0005-0000-0000-000033040000}"/>
    <cellStyle name="40 % - Akzent2 7 6" xfId="3302" xr:uid="{00000000-0005-0000-0000-000034040000}"/>
    <cellStyle name="40 % - Akzent2 7_ title" xfId="886" xr:uid="{00000000-0005-0000-0000-000035040000}"/>
    <cellStyle name="40 % - Akzent2 8" xfId="887" xr:uid="{00000000-0005-0000-0000-000036040000}"/>
    <cellStyle name="40 % - Akzent2 8 2" xfId="888" xr:uid="{00000000-0005-0000-0000-000037040000}"/>
    <cellStyle name="40 % - Akzent2 8 2 2" xfId="889" xr:uid="{00000000-0005-0000-0000-000038040000}"/>
    <cellStyle name="40 % - Akzent2 8 2 3" xfId="890" xr:uid="{00000000-0005-0000-0000-000039040000}"/>
    <cellStyle name="40 % - Akzent2 8 2 4" xfId="3544" xr:uid="{00000000-0005-0000-0000-00003A040000}"/>
    <cellStyle name="40 % - Akzent2 8 3" xfId="891" xr:uid="{00000000-0005-0000-0000-00003B040000}"/>
    <cellStyle name="40 % - Akzent2 8 3 2" xfId="892" xr:uid="{00000000-0005-0000-0000-00003C040000}"/>
    <cellStyle name="40 % - Akzent2 8 3 3" xfId="893" xr:uid="{00000000-0005-0000-0000-00003D040000}"/>
    <cellStyle name="40 % - Akzent2 8 3 4" xfId="3443" xr:uid="{00000000-0005-0000-0000-00003E040000}"/>
    <cellStyle name="40 % - Akzent2 8 4" xfId="894" xr:uid="{00000000-0005-0000-0000-00003F040000}"/>
    <cellStyle name="40 % - Akzent2 8 4 2" xfId="895" xr:uid="{00000000-0005-0000-0000-000040040000}"/>
    <cellStyle name="40 % - Akzent2 8 5" xfId="896" xr:uid="{00000000-0005-0000-0000-000041040000}"/>
    <cellStyle name="40 % - Akzent2 8 6" xfId="3303" xr:uid="{00000000-0005-0000-0000-000042040000}"/>
    <cellStyle name="40 % - Akzent2 8_ title" xfId="897" xr:uid="{00000000-0005-0000-0000-000043040000}"/>
    <cellStyle name="40 % - Akzent2 9" xfId="898" xr:uid="{00000000-0005-0000-0000-000044040000}"/>
    <cellStyle name="40 % - Akzent2 9 2" xfId="899" xr:uid="{00000000-0005-0000-0000-000045040000}"/>
    <cellStyle name="40 % - Akzent2 9 3" xfId="900" xr:uid="{00000000-0005-0000-0000-000046040000}"/>
    <cellStyle name="40 % - Akzent3 10" xfId="901" xr:uid="{00000000-0005-0000-0000-000047040000}"/>
    <cellStyle name="40 % - Akzent3 11" xfId="902" xr:uid="{00000000-0005-0000-0000-000048040000}"/>
    <cellStyle name="40 % - Akzent3 12" xfId="903" xr:uid="{00000000-0005-0000-0000-000049040000}"/>
    <cellStyle name="40 % - Akzent3 13" xfId="3625" xr:uid="{00000000-0005-0000-0000-00004A040000}"/>
    <cellStyle name="40 % - Akzent3 2" xfId="904" xr:uid="{00000000-0005-0000-0000-00004B040000}"/>
    <cellStyle name="40 % - Akzent3 2 2" xfId="905" xr:uid="{00000000-0005-0000-0000-00004C040000}"/>
    <cellStyle name="40 % - Akzent3 2 2 2" xfId="906" xr:uid="{00000000-0005-0000-0000-00004D040000}"/>
    <cellStyle name="40 % - Akzent3 2 2 3" xfId="907" xr:uid="{00000000-0005-0000-0000-00004E040000}"/>
    <cellStyle name="40 % - Akzent3 2 2 4" xfId="3545" xr:uid="{00000000-0005-0000-0000-00004F040000}"/>
    <cellStyle name="40 % - Akzent3 2 3" xfId="908" xr:uid="{00000000-0005-0000-0000-000050040000}"/>
    <cellStyle name="40 % - Akzent3 2 3 2" xfId="909" xr:uid="{00000000-0005-0000-0000-000051040000}"/>
    <cellStyle name="40 % - Akzent3 2 3 3" xfId="910" xr:uid="{00000000-0005-0000-0000-000052040000}"/>
    <cellStyle name="40 % - Akzent3 2 3 4" xfId="3444" xr:uid="{00000000-0005-0000-0000-000053040000}"/>
    <cellStyle name="40 % - Akzent3 2 4" xfId="911" xr:uid="{00000000-0005-0000-0000-000054040000}"/>
    <cellStyle name="40 % - Akzent3 2 5" xfId="912" xr:uid="{00000000-0005-0000-0000-000055040000}"/>
    <cellStyle name="40 % - Akzent3 2 6" xfId="3304" xr:uid="{00000000-0005-0000-0000-000056040000}"/>
    <cellStyle name="40 % - Akzent3 2 7" xfId="3724" xr:uid="{00000000-0005-0000-0000-000057040000}"/>
    <cellStyle name="40 % - Akzent3 2_AJ001456 SPREADER BARS 30cm 본작업사양서 rev5(2014.11.06)--작업중" xfId="913" xr:uid="{00000000-0005-0000-0000-000058040000}"/>
    <cellStyle name="40 % - Akzent3 3" xfId="914" xr:uid="{00000000-0005-0000-0000-000059040000}"/>
    <cellStyle name="40 % - Akzent3 3 2" xfId="915" xr:uid="{00000000-0005-0000-0000-00005A040000}"/>
    <cellStyle name="40 % - Akzent3 3 2 2" xfId="916" xr:uid="{00000000-0005-0000-0000-00005B040000}"/>
    <cellStyle name="40 % - Akzent3 3 2 3" xfId="917" xr:uid="{00000000-0005-0000-0000-00005C040000}"/>
    <cellStyle name="40 % - Akzent3 3 2 4" xfId="3546" xr:uid="{00000000-0005-0000-0000-00005D040000}"/>
    <cellStyle name="40 % - Akzent3 3 3" xfId="918" xr:uid="{00000000-0005-0000-0000-00005E040000}"/>
    <cellStyle name="40 % - Akzent3 3 3 2" xfId="919" xr:uid="{00000000-0005-0000-0000-00005F040000}"/>
    <cellStyle name="40 % - Akzent3 3 3 3" xfId="920" xr:uid="{00000000-0005-0000-0000-000060040000}"/>
    <cellStyle name="40 % - Akzent3 3 3 4" xfId="3445" xr:uid="{00000000-0005-0000-0000-000061040000}"/>
    <cellStyle name="40 % - Akzent3 3 4" xfId="921" xr:uid="{00000000-0005-0000-0000-000062040000}"/>
    <cellStyle name="40 % - Akzent3 3 5" xfId="922" xr:uid="{00000000-0005-0000-0000-000063040000}"/>
    <cellStyle name="40 % - Akzent3 3 6" xfId="3305" xr:uid="{00000000-0005-0000-0000-000064040000}"/>
    <cellStyle name="40 % - Akzent3 3_AJ001456 SPREADER BARS 30cm 본작업사양서 rev5(2014.11.06)--작업중" xfId="923" xr:uid="{00000000-0005-0000-0000-000065040000}"/>
    <cellStyle name="40 % - Akzent3 4" xfId="924" xr:uid="{00000000-0005-0000-0000-000066040000}"/>
    <cellStyle name="40 % - Akzent3 4 2" xfId="925" xr:uid="{00000000-0005-0000-0000-000067040000}"/>
    <cellStyle name="40 % - Akzent3 4 2 2" xfId="926" xr:uid="{00000000-0005-0000-0000-000068040000}"/>
    <cellStyle name="40 % - Akzent3 4 2 3" xfId="927" xr:uid="{00000000-0005-0000-0000-000069040000}"/>
    <cellStyle name="40 % - Akzent3 4 2 4" xfId="3547" xr:uid="{00000000-0005-0000-0000-00006A040000}"/>
    <cellStyle name="40 % - Akzent3 4 3" xfId="928" xr:uid="{00000000-0005-0000-0000-00006B040000}"/>
    <cellStyle name="40 % - Akzent3 4 3 2" xfId="929" xr:uid="{00000000-0005-0000-0000-00006C040000}"/>
    <cellStyle name="40 % - Akzent3 4 3 3" xfId="930" xr:uid="{00000000-0005-0000-0000-00006D040000}"/>
    <cellStyle name="40 % - Akzent3 4 3 4" xfId="3446" xr:uid="{00000000-0005-0000-0000-00006E040000}"/>
    <cellStyle name="40 % - Akzent3 4 4" xfId="931" xr:uid="{00000000-0005-0000-0000-00006F040000}"/>
    <cellStyle name="40 % - Akzent3 4 5" xfId="932" xr:uid="{00000000-0005-0000-0000-000070040000}"/>
    <cellStyle name="40 % - Akzent3 4 6" xfId="3306" xr:uid="{00000000-0005-0000-0000-000071040000}"/>
    <cellStyle name="40 % - Akzent3 4_AJ001456 SPREADER BARS 30cm 본작업사양서 rev5(2014.11.06)--작업중" xfId="933" xr:uid="{00000000-0005-0000-0000-000072040000}"/>
    <cellStyle name="40 % - Akzent3 5" xfId="934" xr:uid="{00000000-0005-0000-0000-000073040000}"/>
    <cellStyle name="40 % - Akzent3 5 2" xfId="935" xr:uid="{00000000-0005-0000-0000-000074040000}"/>
    <cellStyle name="40 % - Akzent3 5 2 2" xfId="936" xr:uid="{00000000-0005-0000-0000-000075040000}"/>
    <cellStyle name="40 % - Akzent3 5 2 3" xfId="937" xr:uid="{00000000-0005-0000-0000-000076040000}"/>
    <cellStyle name="40 % - Akzent3 5 2 4" xfId="3548" xr:uid="{00000000-0005-0000-0000-000077040000}"/>
    <cellStyle name="40 % - Akzent3 5 3" xfId="938" xr:uid="{00000000-0005-0000-0000-000078040000}"/>
    <cellStyle name="40 % - Akzent3 5 3 2" xfId="939" xr:uid="{00000000-0005-0000-0000-000079040000}"/>
    <cellStyle name="40 % - Akzent3 5 3 3" xfId="940" xr:uid="{00000000-0005-0000-0000-00007A040000}"/>
    <cellStyle name="40 % - Akzent3 5 3 4" xfId="3447" xr:uid="{00000000-0005-0000-0000-00007B040000}"/>
    <cellStyle name="40 % - Akzent3 5 4" xfId="941" xr:uid="{00000000-0005-0000-0000-00007C040000}"/>
    <cellStyle name="40 % - Akzent3 5 5" xfId="942" xr:uid="{00000000-0005-0000-0000-00007D040000}"/>
    <cellStyle name="40 % - Akzent3 5 6" xfId="3307" xr:uid="{00000000-0005-0000-0000-00007E040000}"/>
    <cellStyle name="40 % - Akzent3 5_AJ001456 SPREADER BARS 30cm 본작업사양서 rev5(2014.11.06)--작업중" xfId="943" xr:uid="{00000000-0005-0000-0000-00007F040000}"/>
    <cellStyle name="40 % - Akzent3 6" xfId="944" xr:uid="{00000000-0005-0000-0000-000080040000}"/>
    <cellStyle name="40 % - Akzent3 6 2" xfId="945" xr:uid="{00000000-0005-0000-0000-000081040000}"/>
    <cellStyle name="40 % - Akzent3 6 2 2" xfId="946" xr:uid="{00000000-0005-0000-0000-000082040000}"/>
    <cellStyle name="40 % - Akzent3 6 2 3" xfId="947" xr:uid="{00000000-0005-0000-0000-000083040000}"/>
    <cellStyle name="40 % - Akzent3 6 2 4" xfId="3549" xr:uid="{00000000-0005-0000-0000-000084040000}"/>
    <cellStyle name="40 % - Akzent3 6 3" xfId="948" xr:uid="{00000000-0005-0000-0000-000085040000}"/>
    <cellStyle name="40 % - Akzent3 6 3 2" xfId="949" xr:uid="{00000000-0005-0000-0000-000086040000}"/>
    <cellStyle name="40 % - Akzent3 6 3 3" xfId="950" xr:uid="{00000000-0005-0000-0000-000087040000}"/>
    <cellStyle name="40 % - Akzent3 6 3 4" xfId="3448" xr:uid="{00000000-0005-0000-0000-000088040000}"/>
    <cellStyle name="40 % - Akzent3 6 4" xfId="951" xr:uid="{00000000-0005-0000-0000-000089040000}"/>
    <cellStyle name="40 % - Akzent3 6 5" xfId="952" xr:uid="{00000000-0005-0000-0000-00008A040000}"/>
    <cellStyle name="40 % - Akzent3 6 6" xfId="3308" xr:uid="{00000000-0005-0000-0000-00008B040000}"/>
    <cellStyle name="40 % - Akzent3 6_AJ001456 SPREADER BARS 30cm 본작업사양서 rev5(2014.11.06)--작업중" xfId="953" xr:uid="{00000000-0005-0000-0000-00008C040000}"/>
    <cellStyle name="40 % - Akzent3 7" xfId="954" xr:uid="{00000000-0005-0000-0000-00008D040000}"/>
    <cellStyle name="40 % - Akzent3 7 2" xfId="955" xr:uid="{00000000-0005-0000-0000-00008E040000}"/>
    <cellStyle name="40 % - Akzent3 7 2 2" xfId="956" xr:uid="{00000000-0005-0000-0000-00008F040000}"/>
    <cellStyle name="40 % - Akzent3 7 2 3" xfId="957" xr:uid="{00000000-0005-0000-0000-000090040000}"/>
    <cellStyle name="40 % - Akzent3 7 2 4" xfId="3550" xr:uid="{00000000-0005-0000-0000-000091040000}"/>
    <cellStyle name="40 % - Akzent3 7 3" xfId="958" xr:uid="{00000000-0005-0000-0000-000092040000}"/>
    <cellStyle name="40 % - Akzent3 7 3 2" xfId="959" xr:uid="{00000000-0005-0000-0000-000093040000}"/>
    <cellStyle name="40 % - Akzent3 7 3 3" xfId="960" xr:uid="{00000000-0005-0000-0000-000094040000}"/>
    <cellStyle name="40 % - Akzent3 7 3 4" xfId="3449" xr:uid="{00000000-0005-0000-0000-000095040000}"/>
    <cellStyle name="40 % - Akzent3 7 4" xfId="961" xr:uid="{00000000-0005-0000-0000-000096040000}"/>
    <cellStyle name="40 % - Akzent3 7 5" xfId="962" xr:uid="{00000000-0005-0000-0000-000097040000}"/>
    <cellStyle name="40 % - Akzent3 7 6" xfId="3309" xr:uid="{00000000-0005-0000-0000-000098040000}"/>
    <cellStyle name="40 % - Akzent3 7_ title" xfId="963" xr:uid="{00000000-0005-0000-0000-000099040000}"/>
    <cellStyle name="40 % - Akzent3 8" xfId="964" xr:uid="{00000000-0005-0000-0000-00009A040000}"/>
    <cellStyle name="40 % - Akzent3 8 2" xfId="965" xr:uid="{00000000-0005-0000-0000-00009B040000}"/>
    <cellStyle name="40 % - Akzent3 8 2 2" xfId="966" xr:uid="{00000000-0005-0000-0000-00009C040000}"/>
    <cellStyle name="40 % - Akzent3 8 2 3" xfId="967" xr:uid="{00000000-0005-0000-0000-00009D040000}"/>
    <cellStyle name="40 % - Akzent3 8 2 4" xfId="3551" xr:uid="{00000000-0005-0000-0000-00009E040000}"/>
    <cellStyle name="40 % - Akzent3 8 3" xfId="968" xr:uid="{00000000-0005-0000-0000-00009F040000}"/>
    <cellStyle name="40 % - Akzent3 8 3 2" xfId="969" xr:uid="{00000000-0005-0000-0000-0000A0040000}"/>
    <cellStyle name="40 % - Akzent3 8 3 3" xfId="970" xr:uid="{00000000-0005-0000-0000-0000A1040000}"/>
    <cellStyle name="40 % - Akzent3 8 3 4" xfId="3450" xr:uid="{00000000-0005-0000-0000-0000A2040000}"/>
    <cellStyle name="40 % - Akzent3 8 4" xfId="971" xr:uid="{00000000-0005-0000-0000-0000A3040000}"/>
    <cellStyle name="40 % - Akzent3 8 4 2" xfId="972" xr:uid="{00000000-0005-0000-0000-0000A4040000}"/>
    <cellStyle name="40 % - Akzent3 8 5" xfId="973" xr:uid="{00000000-0005-0000-0000-0000A5040000}"/>
    <cellStyle name="40 % - Akzent3 8 6" xfId="3310" xr:uid="{00000000-0005-0000-0000-0000A6040000}"/>
    <cellStyle name="40 % - Akzent3 8_ title" xfId="974" xr:uid="{00000000-0005-0000-0000-0000A7040000}"/>
    <cellStyle name="40 % - Akzent3 9" xfId="975" xr:uid="{00000000-0005-0000-0000-0000A8040000}"/>
    <cellStyle name="40 % - Akzent4 10" xfId="976" xr:uid="{00000000-0005-0000-0000-0000A9040000}"/>
    <cellStyle name="40 % - Akzent4 11" xfId="977" xr:uid="{00000000-0005-0000-0000-0000AA040000}"/>
    <cellStyle name="40 % - Akzent4 12" xfId="978" xr:uid="{00000000-0005-0000-0000-0000AB040000}"/>
    <cellStyle name="40 % - Akzent4 13" xfId="3629" xr:uid="{00000000-0005-0000-0000-0000AC040000}"/>
    <cellStyle name="40 % - Akzent4 2" xfId="979" xr:uid="{00000000-0005-0000-0000-0000AD040000}"/>
    <cellStyle name="40 % - Akzent4 2 2" xfId="980" xr:uid="{00000000-0005-0000-0000-0000AE040000}"/>
    <cellStyle name="40 % - Akzent4 2 2 2" xfId="981" xr:uid="{00000000-0005-0000-0000-0000AF040000}"/>
    <cellStyle name="40 % - Akzent4 2 2 3" xfId="982" xr:uid="{00000000-0005-0000-0000-0000B0040000}"/>
    <cellStyle name="40 % - Akzent4 2 2 4" xfId="3552" xr:uid="{00000000-0005-0000-0000-0000B1040000}"/>
    <cellStyle name="40 % - Akzent4 2 3" xfId="983" xr:uid="{00000000-0005-0000-0000-0000B2040000}"/>
    <cellStyle name="40 % - Akzent4 2 3 2" xfId="984" xr:uid="{00000000-0005-0000-0000-0000B3040000}"/>
    <cellStyle name="40 % - Akzent4 2 3 3" xfId="985" xr:uid="{00000000-0005-0000-0000-0000B4040000}"/>
    <cellStyle name="40 % - Akzent4 2 3 4" xfId="3451" xr:uid="{00000000-0005-0000-0000-0000B5040000}"/>
    <cellStyle name="40 % - Akzent4 2 4" xfId="986" xr:uid="{00000000-0005-0000-0000-0000B6040000}"/>
    <cellStyle name="40 % - Akzent4 2 5" xfId="987" xr:uid="{00000000-0005-0000-0000-0000B7040000}"/>
    <cellStyle name="40 % - Akzent4 2 6" xfId="3311" xr:uid="{00000000-0005-0000-0000-0000B8040000}"/>
    <cellStyle name="40 % - Akzent4 2 7" xfId="3725" xr:uid="{00000000-0005-0000-0000-0000B9040000}"/>
    <cellStyle name="40 % - Akzent4 2_AJ001456 SPREADER BARS 30cm 본작업사양서 rev5(2014.11.06)--작업중" xfId="988" xr:uid="{00000000-0005-0000-0000-0000BA040000}"/>
    <cellStyle name="40 % - Akzent4 3" xfId="989" xr:uid="{00000000-0005-0000-0000-0000BB040000}"/>
    <cellStyle name="40 % - Akzent4 3 2" xfId="990" xr:uid="{00000000-0005-0000-0000-0000BC040000}"/>
    <cellStyle name="40 % - Akzent4 3 2 2" xfId="991" xr:uid="{00000000-0005-0000-0000-0000BD040000}"/>
    <cellStyle name="40 % - Akzent4 3 2 3" xfId="992" xr:uid="{00000000-0005-0000-0000-0000BE040000}"/>
    <cellStyle name="40 % - Akzent4 3 2 4" xfId="3553" xr:uid="{00000000-0005-0000-0000-0000BF040000}"/>
    <cellStyle name="40 % - Akzent4 3 3" xfId="993" xr:uid="{00000000-0005-0000-0000-0000C0040000}"/>
    <cellStyle name="40 % - Akzent4 3 3 2" xfId="994" xr:uid="{00000000-0005-0000-0000-0000C1040000}"/>
    <cellStyle name="40 % - Akzent4 3 3 3" xfId="995" xr:uid="{00000000-0005-0000-0000-0000C2040000}"/>
    <cellStyle name="40 % - Akzent4 3 3 4" xfId="3452" xr:uid="{00000000-0005-0000-0000-0000C3040000}"/>
    <cellStyle name="40 % - Akzent4 3 4" xfId="996" xr:uid="{00000000-0005-0000-0000-0000C4040000}"/>
    <cellStyle name="40 % - Akzent4 3 5" xfId="997" xr:uid="{00000000-0005-0000-0000-0000C5040000}"/>
    <cellStyle name="40 % - Akzent4 3 6" xfId="3312" xr:uid="{00000000-0005-0000-0000-0000C6040000}"/>
    <cellStyle name="40 % - Akzent4 3_AJ001456 SPREADER BARS 30cm 본작업사양서 rev5(2014.11.06)--작업중" xfId="998" xr:uid="{00000000-0005-0000-0000-0000C7040000}"/>
    <cellStyle name="40 % - Akzent4 4" xfId="999" xr:uid="{00000000-0005-0000-0000-0000C8040000}"/>
    <cellStyle name="40 % - Akzent4 4 2" xfId="1000" xr:uid="{00000000-0005-0000-0000-0000C9040000}"/>
    <cellStyle name="40 % - Akzent4 4 2 2" xfId="1001" xr:uid="{00000000-0005-0000-0000-0000CA040000}"/>
    <cellStyle name="40 % - Akzent4 4 2 3" xfId="1002" xr:uid="{00000000-0005-0000-0000-0000CB040000}"/>
    <cellStyle name="40 % - Akzent4 4 2 4" xfId="3554" xr:uid="{00000000-0005-0000-0000-0000CC040000}"/>
    <cellStyle name="40 % - Akzent4 4 3" xfId="1003" xr:uid="{00000000-0005-0000-0000-0000CD040000}"/>
    <cellStyle name="40 % - Akzent4 4 3 2" xfId="1004" xr:uid="{00000000-0005-0000-0000-0000CE040000}"/>
    <cellStyle name="40 % - Akzent4 4 3 3" xfId="1005" xr:uid="{00000000-0005-0000-0000-0000CF040000}"/>
    <cellStyle name="40 % - Akzent4 4 3 4" xfId="3453" xr:uid="{00000000-0005-0000-0000-0000D0040000}"/>
    <cellStyle name="40 % - Akzent4 4 4" xfId="1006" xr:uid="{00000000-0005-0000-0000-0000D1040000}"/>
    <cellStyle name="40 % - Akzent4 4 5" xfId="1007" xr:uid="{00000000-0005-0000-0000-0000D2040000}"/>
    <cellStyle name="40 % - Akzent4 4 6" xfId="3313" xr:uid="{00000000-0005-0000-0000-0000D3040000}"/>
    <cellStyle name="40 % - Akzent4 4_AJ001456 SPREADER BARS 30cm 본작업사양서 rev5(2014.11.06)--작업중" xfId="1008" xr:uid="{00000000-0005-0000-0000-0000D4040000}"/>
    <cellStyle name="40 % - Akzent4 5" xfId="1009" xr:uid="{00000000-0005-0000-0000-0000D5040000}"/>
    <cellStyle name="40 % - Akzent4 5 2" xfId="1010" xr:uid="{00000000-0005-0000-0000-0000D6040000}"/>
    <cellStyle name="40 % - Akzent4 5 2 2" xfId="1011" xr:uid="{00000000-0005-0000-0000-0000D7040000}"/>
    <cellStyle name="40 % - Akzent4 5 2 3" xfId="1012" xr:uid="{00000000-0005-0000-0000-0000D8040000}"/>
    <cellStyle name="40 % - Akzent4 5 2 4" xfId="3555" xr:uid="{00000000-0005-0000-0000-0000D9040000}"/>
    <cellStyle name="40 % - Akzent4 5 3" xfId="1013" xr:uid="{00000000-0005-0000-0000-0000DA040000}"/>
    <cellStyle name="40 % - Akzent4 5 3 2" xfId="1014" xr:uid="{00000000-0005-0000-0000-0000DB040000}"/>
    <cellStyle name="40 % - Akzent4 5 3 3" xfId="1015" xr:uid="{00000000-0005-0000-0000-0000DC040000}"/>
    <cellStyle name="40 % - Akzent4 5 3 4" xfId="3454" xr:uid="{00000000-0005-0000-0000-0000DD040000}"/>
    <cellStyle name="40 % - Akzent4 5 4" xfId="1016" xr:uid="{00000000-0005-0000-0000-0000DE040000}"/>
    <cellStyle name="40 % - Akzent4 5 5" xfId="1017" xr:uid="{00000000-0005-0000-0000-0000DF040000}"/>
    <cellStyle name="40 % - Akzent4 5 6" xfId="3314" xr:uid="{00000000-0005-0000-0000-0000E0040000}"/>
    <cellStyle name="40 % - Akzent4 5_AJ001456 SPREADER BARS 30cm 본작업사양서 rev5(2014.11.06)--작업중" xfId="1018" xr:uid="{00000000-0005-0000-0000-0000E1040000}"/>
    <cellStyle name="40 % - Akzent4 6" xfId="1019" xr:uid="{00000000-0005-0000-0000-0000E2040000}"/>
    <cellStyle name="40 % - Akzent4 6 2" xfId="1020" xr:uid="{00000000-0005-0000-0000-0000E3040000}"/>
    <cellStyle name="40 % - Akzent4 6 2 2" xfId="1021" xr:uid="{00000000-0005-0000-0000-0000E4040000}"/>
    <cellStyle name="40 % - Akzent4 6 2 3" xfId="1022" xr:uid="{00000000-0005-0000-0000-0000E5040000}"/>
    <cellStyle name="40 % - Akzent4 6 2 4" xfId="3556" xr:uid="{00000000-0005-0000-0000-0000E6040000}"/>
    <cellStyle name="40 % - Akzent4 6 3" xfId="1023" xr:uid="{00000000-0005-0000-0000-0000E7040000}"/>
    <cellStyle name="40 % - Akzent4 6 3 2" xfId="1024" xr:uid="{00000000-0005-0000-0000-0000E8040000}"/>
    <cellStyle name="40 % - Akzent4 6 3 3" xfId="1025" xr:uid="{00000000-0005-0000-0000-0000E9040000}"/>
    <cellStyle name="40 % - Akzent4 6 3 4" xfId="3455" xr:uid="{00000000-0005-0000-0000-0000EA040000}"/>
    <cellStyle name="40 % - Akzent4 6 4" xfId="1026" xr:uid="{00000000-0005-0000-0000-0000EB040000}"/>
    <cellStyle name="40 % - Akzent4 6 5" xfId="1027" xr:uid="{00000000-0005-0000-0000-0000EC040000}"/>
    <cellStyle name="40 % - Akzent4 6 6" xfId="3315" xr:uid="{00000000-0005-0000-0000-0000ED040000}"/>
    <cellStyle name="40 % - Akzent4 6_AJ001456 SPREADER BARS 30cm 본작업사양서 rev5(2014.11.06)--작업중" xfId="1028" xr:uid="{00000000-0005-0000-0000-0000EE040000}"/>
    <cellStyle name="40 % - Akzent4 7" xfId="1029" xr:uid="{00000000-0005-0000-0000-0000EF040000}"/>
    <cellStyle name="40 % - Akzent4 7 2" xfId="1030" xr:uid="{00000000-0005-0000-0000-0000F0040000}"/>
    <cellStyle name="40 % - Akzent4 7 2 2" xfId="1031" xr:uid="{00000000-0005-0000-0000-0000F1040000}"/>
    <cellStyle name="40 % - Akzent4 7 2 3" xfId="1032" xr:uid="{00000000-0005-0000-0000-0000F2040000}"/>
    <cellStyle name="40 % - Akzent4 7 2 4" xfId="3557" xr:uid="{00000000-0005-0000-0000-0000F3040000}"/>
    <cellStyle name="40 % - Akzent4 7 3" xfId="1033" xr:uid="{00000000-0005-0000-0000-0000F4040000}"/>
    <cellStyle name="40 % - Akzent4 7 3 2" xfId="1034" xr:uid="{00000000-0005-0000-0000-0000F5040000}"/>
    <cellStyle name="40 % - Akzent4 7 3 3" xfId="1035" xr:uid="{00000000-0005-0000-0000-0000F6040000}"/>
    <cellStyle name="40 % - Akzent4 7 3 4" xfId="3456" xr:uid="{00000000-0005-0000-0000-0000F7040000}"/>
    <cellStyle name="40 % - Akzent4 7 4" xfId="1036" xr:uid="{00000000-0005-0000-0000-0000F8040000}"/>
    <cellStyle name="40 % - Akzent4 7 5" xfId="1037" xr:uid="{00000000-0005-0000-0000-0000F9040000}"/>
    <cellStyle name="40 % - Akzent4 7 6" xfId="3316" xr:uid="{00000000-0005-0000-0000-0000FA040000}"/>
    <cellStyle name="40 % - Akzent4 7_ title" xfId="1038" xr:uid="{00000000-0005-0000-0000-0000FB040000}"/>
    <cellStyle name="40 % - Akzent4 8" xfId="1039" xr:uid="{00000000-0005-0000-0000-0000FC040000}"/>
    <cellStyle name="40 % - Akzent4 8 2" xfId="1040" xr:uid="{00000000-0005-0000-0000-0000FD040000}"/>
    <cellStyle name="40 % - Akzent4 8 2 2" xfId="1041" xr:uid="{00000000-0005-0000-0000-0000FE040000}"/>
    <cellStyle name="40 % - Akzent4 8 2 3" xfId="1042" xr:uid="{00000000-0005-0000-0000-0000FF040000}"/>
    <cellStyle name="40 % - Akzent4 8 2 4" xfId="3558" xr:uid="{00000000-0005-0000-0000-000000050000}"/>
    <cellStyle name="40 % - Akzent4 8 3" xfId="1043" xr:uid="{00000000-0005-0000-0000-000001050000}"/>
    <cellStyle name="40 % - Akzent4 8 3 2" xfId="1044" xr:uid="{00000000-0005-0000-0000-000002050000}"/>
    <cellStyle name="40 % - Akzent4 8 3 3" xfId="1045" xr:uid="{00000000-0005-0000-0000-000003050000}"/>
    <cellStyle name="40 % - Akzent4 8 3 4" xfId="3457" xr:uid="{00000000-0005-0000-0000-000004050000}"/>
    <cellStyle name="40 % - Akzent4 8 4" xfId="1046" xr:uid="{00000000-0005-0000-0000-000005050000}"/>
    <cellStyle name="40 % - Akzent4 8 4 2" xfId="1047" xr:uid="{00000000-0005-0000-0000-000006050000}"/>
    <cellStyle name="40 % - Akzent4 8 5" xfId="1048" xr:uid="{00000000-0005-0000-0000-000007050000}"/>
    <cellStyle name="40 % - Akzent4 8 6" xfId="3317" xr:uid="{00000000-0005-0000-0000-000008050000}"/>
    <cellStyle name="40 % - Akzent4 8_ title" xfId="1049" xr:uid="{00000000-0005-0000-0000-000009050000}"/>
    <cellStyle name="40 % - Akzent4 9" xfId="1050" xr:uid="{00000000-0005-0000-0000-00000A050000}"/>
    <cellStyle name="40 % - Akzent5 10" xfId="1051" xr:uid="{00000000-0005-0000-0000-00000B050000}"/>
    <cellStyle name="40 % - Akzent5 11" xfId="1052" xr:uid="{00000000-0005-0000-0000-00000C050000}"/>
    <cellStyle name="40 % - Akzent5 12" xfId="1053" xr:uid="{00000000-0005-0000-0000-00000D050000}"/>
    <cellStyle name="40 % - Akzent5 13" xfId="3633" xr:uid="{00000000-0005-0000-0000-00000E050000}"/>
    <cellStyle name="40 % - Akzent5 2" xfId="1054" xr:uid="{00000000-0005-0000-0000-00000F050000}"/>
    <cellStyle name="40 % - Akzent5 2 2" xfId="1055" xr:uid="{00000000-0005-0000-0000-000010050000}"/>
    <cellStyle name="40 % - Akzent5 2 2 2" xfId="1056" xr:uid="{00000000-0005-0000-0000-000011050000}"/>
    <cellStyle name="40 % - Akzent5 2 2 3" xfId="1057" xr:uid="{00000000-0005-0000-0000-000012050000}"/>
    <cellStyle name="40 % - Akzent5 2 2 4" xfId="3559" xr:uid="{00000000-0005-0000-0000-000013050000}"/>
    <cellStyle name="40 % - Akzent5 2 3" xfId="1058" xr:uid="{00000000-0005-0000-0000-000014050000}"/>
    <cellStyle name="40 % - Akzent5 2 3 2" xfId="1059" xr:uid="{00000000-0005-0000-0000-000015050000}"/>
    <cellStyle name="40 % - Akzent5 2 3 3" xfId="1060" xr:uid="{00000000-0005-0000-0000-000016050000}"/>
    <cellStyle name="40 % - Akzent5 2 3 4" xfId="3458" xr:uid="{00000000-0005-0000-0000-000017050000}"/>
    <cellStyle name="40 % - Akzent5 2 4" xfId="1061" xr:uid="{00000000-0005-0000-0000-000018050000}"/>
    <cellStyle name="40 % - Akzent5 2 5" xfId="1062" xr:uid="{00000000-0005-0000-0000-000019050000}"/>
    <cellStyle name="40 % - Akzent5 2 6" xfId="3318" xr:uid="{00000000-0005-0000-0000-00001A050000}"/>
    <cellStyle name="40 % - Akzent5 2 7" xfId="3726" xr:uid="{00000000-0005-0000-0000-00001B050000}"/>
    <cellStyle name="40 % - Akzent5 2_AJ001456 SPREADER BARS 30cm 본작업사양서 rev5(2014.11.06)--작업중" xfId="1063" xr:uid="{00000000-0005-0000-0000-00001C050000}"/>
    <cellStyle name="40 % - Akzent5 3" xfId="1064" xr:uid="{00000000-0005-0000-0000-00001D050000}"/>
    <cellStyle name="40 % - Akzent5 3 2" xfId="1065" xr:uid="{00000000-0005-0000-0000-00001E050000}"/>
    <cellStyle name="40 % - Akzent5 3 2 2" xfId="1066" xr:uid="{00000000-0005-0000-0000-00001F050000}"/>
    <cellStyle name="40 % - Akzent5 3 2 3" xfId="1067" xr:uid="{00000000-0005-0000-0000-000020050000}"/>
    <cellStyle name="40 % - Akzent5 3 2 4" xfId="3560" xr:uid="{00000000-0005-0000-0000-000021050000}"/>
    <cellStyle name="40 % - Akzent5 3 3" xfId="1068" xr:uid="{00000000-0005-0000-0000-000022050000}"/>
    <cellStyle name="40 % - Akzent5 3 3 2" xfId="1069" xr:uid="{00000000-0005-0000-0000-000023050000}"/>
    <cellStyle name="40 % - Akzent5 3 3 3" xfId="1070" xr:uid="{00000000-0005-0000-0000-000024050000}"/>
    <cellStyle name="40 % - Akzent5 3 3 4" xfId="3459" xr:uid="{00000000-0005-0000-0000-000025050000}"/>
    <cellStyle name="40 % - Akzent5 3 4" xfId="1071" xr:uid="{00000000-0005-0000-0000-000026050000}"/>
    <cellStyle name="40 % - Akzent5 3 5" xfId="1072" xr:uid="{00000000-0005-0000-0000-000027050000}"/>
    <cellStyle name="40 % - Akzent5 3 6" xfId="3319" xr:uid="{00000000-0005-0000-0000-000028050000}"/>
    <cellStyle name="40 % - Akzent5 3_AJ001456 SPREADER BARS 30cm 본작업사양서 rev5(2014.11.06)--작업중" xfId="1073" xr:uid="{00000000-0005-0000-0000-000029050000}"/>
    <cellStyle name="40 % - Akzent5 4" xfId="1074" xr:uid="{00000000-0005-0000-0000-00002A050000}"/>
    <cellStyle name="40 % - Akzent5 4 2" xfId="1075" xr:uid="{00000000-0005-0000-0000-00002B050000}"/>
    <cellStyle name="40 % - Akzent5 4 2 2" xfId="1076" xr:uid="{00000000-0005-0000-0000-00002C050000}"/>
    <cellStyle name="40 % - Akzent5 4 2 3" xfId="1077" xr:uid="{00000000-0005-0000-0000-00002D050000}"/>
    <cellStyle name="40 % - Akzent5 4 2 4" xfId="3561" xr:uid="{00000000-0005-0000-0000-00002E050000}"/>
    <cellStyle name="40 % - Akzent5 4 3" xfId="1078" xr:uid="{00000000-0005-0000-0000-00002F050000}"/>
    <cellStyle name="40 % - Akzent5 4 3 2" xfId="1079" xr:uid="{00000000-0005-0000-0000-000030050000}"/>
    <cellStyle name="40 % - Akzent5 4 3 3" xfId="1080" xr:uid="{00000000-0005-0000-0000-000031050000}"/>
    <cellStyle name="40 % - Akzent5 4 3 4" xfId="3460" xr:uid="{00000000-0005-0000-0000-000032050000}"/>
    <cellStyle name="40 % - Akzent5 4 4" xfId="1081" xr:uid="{00000000-0005-0000-0000-000033050000}"/>
    <cellStyle name="40 % - Akzent5 4 5" xfId="1082" xr:uid="{00000000-0005-0000-0000-000034050000}"/>
    <cellStyle name="40 % - Akzent5 4 6" xfId="3320" xr:uid="{00000000-0005-0000-0000-000035050000}"/>
    <cellStyle name="40 % - Akzent5 4_AJ001456 SPREADER BARS 30cm 본작업사양서 rev5(2014.11.06)--작업중" xfId="1083" xr:uid="{00000000-0005-0000-0000-000036050000}"/>
    <cellStyle name="40 % - Akzent5 5" xfId="1084" xr:uid="{00000000-0005-0000-0000-000037050000}"/>
    <cellStyle name="40 % - Akzent5 5 2" xfId="1085" xr:uid="{00000000-0005-0000-0000-000038050000}"/>
    <cellStyle name="40 % - Akzent5 5 2 2" xfId="1086" xr:uid="{00000000-0005-0000-0000-000039050000}"/>
    <cellStyle name="40 % - Akzent5 5 2 3" xfId="1087" xr:uid="{00000000-0005-0000-0000-00003A050000}"/>
    <cellStyle name="40 % - Akzent5 5 2 4" xfId="3562" xr:uid="{00000000-0005-0000-0000-00003B050000}"/>
    <cellStyle name="40 % - Akzent5 5 3" xfId="1088" xr:uid="{00000000-0005-0000-0000-00003C050000}"/>
    <cellStyle name="40 % - Akzent5 5 3 2" xfId="1089" xr:uid="{00000000-0005-0000-0000-00003D050000}"/>
    <cellStyle name="40 % - Akzent5 5 3 3" xfId="1090" xr:uid="{00000000-0005-0000-0000-00003E050000}"/>
    <cellStyle name="40 % - Akzent5 5 3 4" xfId="3461" xr:uid="{00000000-0005-0000-0000-00003F050000}"/>
    <cellStyle name="40 % - Akzent5 5 4" xfId="1091" xr:uid="{00000000-0005-0000-0000-000040050000}"/>
    <cellStyle name="40 % - Akzent5 5 5" xfId="1092" xr:uid="{00000000-0005-0000-0000-000041050000}"/>
    <cellStyle name="40 % - Akzent5 5 6" xfId="3321" xr:uid="{00000000-0005-0000-0000-000042050000}"/>
    <cellStyle name="40 % - Akzent5 5_AJ001456 SPREADER BARS 30cm 본작업사양서 rev5(2014.11.06)--작업중" xfId="1093" xr:uid="{00000000-0005-0000-0000-000043050000}"/>
    <cellStyle name="40 % - Akzent5 6" xfId="1094" xr:uid="{00000000-0005-0000-0000-000044050000}"/>
    <cellStyle name="40 % - Akzent5 6 2" xfId="1095" xr:uid="{00000000-0005-0000-0000-000045050000}"/>
    <cellStyle name="40 % - Akzent5 6 2 2" xfId="1096" xr:uid="{00000000-0005-0000-0000-000046050000}"/>
    <cellStyle name="40 % - Akzent5 6 2 3" xfId="1097" xr:uid="{00000000-0005-0000-0000-000047050000}"/>
    <cellStyle name="40 % - Akzent5 6 2 4" xfId="3563" xr:uid="{00000000-0005-0000-0000-000048050000}"/>
    <cellStyle name="40 % - Akzent5 6 3" xfId="1098" xr:uid="{00000000-0005-0000-0000-000049050000}"/>
    <cellStyle name="40 % - Akzent5 6 3 2" xfId="1099" xr:uid="{00000000-0005-0000-0000-00004A050000}"/>
    <cellStyle name="40 % - Akzent5 6 3 3" xfId="1100" xr:uid="{00000000-0005-0000-0000-00004B050000}"/>
    <cellStyle name="40 % - Akzent5 6 3 4" xfId="3462" xr:uid="{00000000-0005-0000-0000-00004C050000}"/>
    <cellStyle name="40 % - Akzent5 6 4" xfId="1101" xr:uid="{00000000-0005-0000-0000-00004D050000}"/>
    <cellStyle name="40 % - Akzent5 6 5" xfId="1102" xr:uid="{00000000-0005-0000-0000-00004E050000}"/>
    <cellStyle name="40 % - Akzent5 6 6" xfId="3322" xr:uid="{00000000-0005-0000-0000-00004F050000}"/>
    <cellStyle name="40 % - Akzent5 6_AJ001456 SPREADER BARS 30cm 본작업사양서 rev5(2014.11.06)--작업중" xfId="1103" xr:uid="{00000000-0005-0000-0000-000050050000}"/>
    <cellStyle name="40 % - Akzent5 7" xfId="1104" xr:uid="{00000000-0005-0000-0000-000051050000}"/>
    <cellStyle name="40 % - Akzent5 7 2" xfId="1105" xr:uid="{00000000-0005-0000-0000-000052050000}"/>
    <cellStyle name="40 % - Akzent5 7 2 2" xfId="1106" xr:uid="{00000000-0005-0000-0000-000053050000}"/>
    <cellStyle name="40 % - Akzent5 7 2 3" xfId="1107" xr:uid="{00000000-0005-0000-0000-000054050000}"/>
    <cellStyle name="40 % - Akzent5 7 2 4" xfId="3564" xr:uid="{00000000-0005-0000-0000-000055050000}"/>
    <cellStyle name="40 % - Akzent5 7 3" xfId="1108" xr:uid="{00000000-0005-0000-0000-000056050000}"/>
    <cellStyle name="40 % - Akzent5 7 3 2" xfId="1109" xr:uid="{00000000-0005-0000-0000-000057050000}"/>
    <cellStyle name="40 % - Akzent5 7 3 3" xfId="1110" xr:uid="{00000000-0005-0000-0000-000058050000}"/>
    <cellStyle name="40 % - Akzent5 7 3 4" xfId="3463" xr:uid="{00000000-0005-0000-0000-000059050000}"/>
    <cellStyle name="40 % - Akzent5 7 4" xfId="1111" xr:uid="{00000000-0005-0000-0000-00005A050000}"/>
    <cellStyle name="40 % - Akzent5 7 5" xfId="1112" xr:uid="{00000000-0005-0000-0000-00005B050000}"/>
    <cellStyle name="40 % - Akzent5 7 6" xfId="3323" xr:uid="{00000000-0005-0000-0000-00005C050000}"/>
    <cellStyle name="40 % - Akzent5 7_ title" xfId="1113" xr:uid="{00000000-0005-0000-0000-00005D050000}"/>
    <cellStyle name="40 % - Akzent5 8" xfId="1114" xr:uid="{00000000-0005-0000-0000-00005E050000}"/>
    <cellStyle name="40 % - Akzent5 8 2" xfId="1115" xr:uid="{00000000-0005-0000-0000-00005F050000}"/>
    <cellStyle name="40 % - Akzent5 8 2 2" xfId="1116" xr:uid="{00000000-0005-0000-0000-000060050000}"/>
    <cellStyle name="40 % - Akzent5 8 2 3" xfId="1117" xr:uid="{00000000-0005-0000-0000-000061050000}"/>
    <cellStyle name="40 % - Akzent5 8 2 4" xfId="3565" xr:uid="{00000000-0005-0000-0000-000062050000}"/>
    <cellStyle name="40 % - Akzent5 8 3" xfId="1118" xr:uid="{00000000-0005-0000-0000-000063050000}"/>
    <cellStyle name="40 % - Akzent5 8 3 2" xfId="1119" xr:uid="{00000000-0005-0000-0000-000064050000}"/>
    <cellStyle name="40 % - Akzent5 8 3 3" xfId="1120" xr:uid="{00000000-0005-0000-0000-000065050000}"/>
    <cellStyle name="40 % - Akzent5 8 3 4" xfId="3464" xr:uid="{00000000-0005-0000-0000-000066050000}"/>
    <cellStyle name="40 % - Akzent5 8 4" xfId="1121" xr:uid="{00000000-0005-0000-0000-000067050000}"/>
    <cellStyle name="40 % - Akzent5 8 4 2" xfId="1122" xr:uid="{00000000-0005-0000-0000-000068050000}"/>
    <cellStyle name="40 % - Akzent5 8 5" xfId="1123" xr:uid="{00000000-0005-0000-0000-000069050000}"/>
    <cellStyle name="40 % - Akzent5 8 6" xfId="3324" xr:uid="{00000000-0005-0000-0000-00006A050000}"/>
    <cellStyle name="40 % - Akzent5 8_ title" xfId="1124" xr:uid="{00000000-0005-0000-0000-00006B050000}"/>
    <cellStyle name="40 % - Akzent5 9" xfId="1125" xr:uid="{00000000-0005-0000-0000-00006C050000}"/>
    <cellStyle name="40 % - Akzent5 9 2" xfId="1126" xr:uid="{00000000-0005-0000-0000-00006D050000}"/>
    <cellStyle name="40 % - Akzent5 9 3" xfId="1127" xr:uid="{00000000-0005-0000-0000-00006E050000}"/>
    <cellStyle name="40 % - Akzent6 10" xfId="1128" xr:uid="{00000000-0005-0000-0000-00006F050000}"/>
    <cellStyle name="40 % - Akzent6 11" xfId="1129" xr:uid="{00000000-0005-0000-0000-000070050000}"/>
    <cellStyle name="40 % - Akzent6 12" xfId="1130" xr:uid="{00000000-0005-0000-0000-000071050000}"/>
    <cellStyle name="40 % - Akzent6 13" xfId="3637" xr:uid="{00000000-0005-0000-0000-000072050000}"/>
    <cellStyle name="40 % - Akzent6 2" xfId="1131" xr:uid="{00000000-0005-0000-0000-000073050000}"/>
    <cellStyle name="40 % - Akzent6 2 2" xfId="1132" xr:uid="{00000000-0005-0000-0000-000074050000}"/>
    <cellStyle name="40 % - Akzent6 2 2 2" xfId="1133" xr:uid="{00000000-0005-0000-0000-000075050000}"/>
    <cellStyle name="40 % - Akzent6 2 2 3" xfId="1134" xr:uid="{00000000-0005-0000-0000-000076050000}"/>
    <cellStyle name="40 % - Akzent6 2 2 4" xfId="3566" xr:uid="{00000000-0005-0000-0000-000077050000}"/>
    <cellStyle name="40 % - Akzent6 2 3" xfId="1135" xr:uid="{00000000-0005-0000-0000-000078050000}"/>
    <cellStyle name="40 % - Akzent6 2 3 2" xfId="1136" xr:uid="{00000000-0005-0000-0000-000079050000}"/>
    <cellStyle name="40 % - Akzent6 2 3 3" xfId="1137" xr:uid="{00000000-0005-0000-0000-00007A050000}"/>
    <cellStyle name="40 % - Akzent6 2 3 4" xfId="3465" xr:uid="{00000000-0005-0000-0000-00007B050000}"/>
    <cellStyle name="40 % - Akzent6 2 4" xfId="1138" xr:uid="{00000000-0005-0000-0000-00007C050000}"/>
    <cellStyle name="40 % - Akzent6 2 5" xfId="1139" xr:uid="{00000000-0005-0000-0000-00007D050000}"/>
    <cellStyle name="40 % - Akzent6 2 6" xfId="3325" xr:uid="{00000000-0005-0000-0000-00007E050000}"/>
    <cellStyle name="40 % - Akzent6 2 7" xfId="3727" xr:uid="{00000000-0005-0000-0000-00007F050000}"/>
    <cellStyle name="40 % - Akzent6 2_AJ001456 SPREADER BARS 30cm 본작업사양서 rev5(2014.11.06)--작업중" xfId="1140" xr:uid="{00000000-0005-0000-0000-000080050000}"/>
    <cellStyle name="40 % - Akzent6 3" xfId="1141" xr:uid="{00000000-0005-0000-0000-000081050000}"/>
    <cellStyle name="40 % - Akzent6 3 2" xfId="1142" xr:uid="{00000000-0005-0000-0000-000082050000}"/>
    <cellStyle name="40 % - Akzent6 3 2 2" xfId="1143" xr:uid="{00000000-0005-0000-0000-000083050000}"/>
    <cellStyle name="40 % - Akzent6 3 2 3" xfId="1144" xr:uid="{00000000-0005-0000-0000-000084050000}"/>
    <cellStyle name="40 % - Akzent6 3 2 4" xfId="3567" xr:uid="{00000000-0005-0000-0000-000085050000}"/>
    <cellStyle name="40 % - Akzent6 3 3" xfId="1145" xr:uid="{00000000-0005-0000-0000-000086050000}"/>
    <cellStyle name="40 % - Akzent6 3 3 2" xfId="1146" xr:uid="{00000000-0005-0000-0000-000087050000}"/>
    <cellStyle name="40 % - Akzent6 3 3 3" xfId="1147" xr:uid="{00000000-0005-0000-0000-000088050000}"/>
    <cellStyle name="40 % - Akzent6 3 3 4" xfId="3466" xr:uid="{00000000-0005-0000-0000-000089050000}"/>
    <cellStyle name="40 % - Akzent6 3 4" xfId="1148" xr:uid="{00000000-0005-0000-0000-00008A050000}"/>
    <cellStyle name="40 % - Akzent6 3 5" xfId="1149" xr:uid="{00000000-0005-0000-0000-00008B050000}"/>
    <cellStyle name="40 % - Akzent6 3 6" xfId="3326" xr:uid="{00000000-0005-0000-0000-00008C050000}"/>
    <cellStyle name="40 % - Akzent6 3_AJ001456 SPREADER BARS 30cm 본작업사양서 rev5(2014.11.06)--작업중" xfId="1150" xr:uid="{00000000-0005-0000-0000-00008D050000}"/>
    <cellStyle name="40 % - Akzent6 4" xfId="1151" xr:uid="{00000000-0005-0000-0000-00008E050000}"/>
    <cellStyle name="40 % - Akzent6 4 2" xfId="1152" xr:uid="{00000000-0005-0000-0000-00008F050000}"/>
    <cellStyle name="40 % - Akzent6 4 2 2" xfId="1153" xr:uid="{00000000-0005-0000-0000-000090050000}"/>
    <cellStyle name="40 % - Akzent6 4 2 3" xfId="1154" xr:uid="{00000000-0005-0000-0000-000091050000}"/>
    <cellStyle name="40 % - Akzent6 4 2 4" xfId="3568" xr:uid="{00000000-0005-0000-0000-000092050000}"/>
    <cellStyle name="40 % - Akzent6 4 3" xfId="1155" xr:uid="{00000000-0005-0000-0000-000093050000}"/>
    <cellStyle name="40 % - Akzent6 4 3 2" xfId="1156" xr:uid="{00000000-0005-0000-0000-000094050000}"/>
    <cellStyle name="40 % - Akzent6 4 3 3" xfId="1157" xr:uid="{00000000-0005-0000-0000-000095050000}"/>
    <cellStyle name="40 % - Akzent6 4 3 4" xfId="3467" xr:uid="{00000000-0005-0000-0000-000096050000}"/>
    <cellStyle name="40 % - Akzent6 4 4" xfId="1158" xr:uid="{00000000-0005-0000-0000-000097050000}"/>
    <cellStyle name="40 % - Akzent6 4 5" xfId="1159" xr:uid="{00000000-0005-0000-0000-000098050000}"/>
    <cellStyle name="40 % - Akzent6 4 6" xfId="3327" xr:uid="{00000000-0005-0000-0000-000099050000}"/>
    <cellStyle name="40 % - Akzent6 4_AJ001456 SPREADER BARS 30cm 본작업사양서 rev5(2014.11.06)--작업중" xfId="1160" xr:uid="{00000000-0005-0000-0000-00009A050000}"/>
    <cellStyle name="40 % - Akzent6 5" xfId="1161" xr:uid="{00000000-0005-0000-0000-00009B050000}"/>
    <cellStyle name="40 % - Akzent6 5 2" xfId="1162" xr:uid="{00000000-0005-0000-0000-00009C050000}"/>
    <cellStyle name="40 % - Akzent6 5 2 2" xfId="1163" xr:uid="{00000000-0005-0000-0000-00009D050000}"/>
    <cellStyle name="40 % - Akzent6 5 2 3" xfId="1164" xr:uid="{00000000-0005-0000-0000-00009E050000}"/>
    <cellStyle name="40 % - Akzent6 5 2 4" xfId="3569" xr:uid="{00000000-0005-0000-0000-00009F050000}"/>
    <cellStyle name="40 % - Akzent6 5 3" xfId="1165" xr:uid="{00000000-0005-0000-0000-0000A0050000}"/>
    <cellStyle name="40 % - Akzent6 5 3 2" xfId="1166" xr:uid="{00000000-0005-0000-0000-0000A1050000}"/>
    <cellStyle name="40 % - Akzent6 5 3 3" xfId="1167" xr:uid="{00000000-0005-0000-0000-0000A2050000}"/>
    <cellStyle name="40 % - Akzent6 5 3 4" xfId="3468" xr:uid="{00000000-0005-0000-0000-0000A3050000}"/>
    <cellStyle name="40 % - Akzent6 5 4" xfId="1168" xr:uid="{00000000-0005-0000-0000-0000A4050000}"/>
    <cellStyle name="40 % - Akzent6 5 5" xfId="1169" xr:uid="{00000000-0005-0000-0000-0000A5050000}"/>
    <cellStyle name="40 % - Akzent6 5 6" xfId="3328" xr:uid="{00000000-0005-0000-0000-0000A6050000}"/>
    <cellStyle name="40 % - Akzent6 5_AJ001456 SPREADER BARS 30cm 본작업사양서 rev5(2014.11.06)--작업중" xfId="1170" xr:uid="{00000000-0005-0000-0000-0000A7050000}"/>
    <cellStyle name="40 % - Akzent6 6" xfId="1171" xr:uid="{00000000-0005-0000-0000-0000A8050000}"/>
    <cellStyle name="40 % - Akzent6 6 2" xfId="1172" xr:uid="{00000000-0005-0000-0000-0000A9050000}"/>
    <cellStyle name="40 % - Akzent6 6 2 2" xfId="1173" xr:uid="{00000000-0005-0000-0000-0000AA050000}"/>
    <cellStyle name="40 % - Akzent6 6 2 3" xfId="1174" xr:uid="{00000000-0005-0000-0000-0000AB050000}"/>
    <cellStyle name="40 % - Akzent6 6 2 4" xfId="3570" xr:uid="{00000000-0005-0000-0000-0000AC050000}"/>
    <cellStyle name="40 % - Akzent6 6 3" xfId="1175" xr:uid="{00000000-0005-0000-0000-0000AD050000}"/>
    <cellStyle name="40 % - Akzent6 6 3 2" xfId="1176" xr:uid="{00000000-0005-0000-0000-0000AE050000}"/>
    <cellStyle name="40 % - Akzent6 6 3 3" xfId="1177" xr:uid="{00000000-0005-0000-0000-0000AF050000}"/>
    <cellStyle name="40 % - Akzent6 6 3 4" xfId="3469" xr:uid="{00000000-0005-0000-0000-0000B0050000}"/>
    <cellStyle name="40 % - Akzent6 6 4" xfId="1178" xr:uid="{00000000-0005-0000-0000-0000B1050000}"/>
    <cellStyle name="40 % - Akzent6 6 5" xfId="1179" xr:uid="{00000000-0005-0000-0000-0000B2050000}"/>
    <cellStyle name="40 % - Akzent6 6 6" xfId="3329" xr:uid="{00000000-0005-0000-0000-0000B3050000}"/>
    <cellStyle name="40 % - Akzent6 6_AJ001456 SPREADER BARS 30cm 본작업사양서 rev5(2014.11.06)--작업중" xfId="1180" xr:uid="{00000000-0005-0000-0000-0000B4050000}"/>
    <cellStyle name="40 % - Akzent6 7" xfId="1181" xr:uid="{00000000-0005-0000-0000-0000B5050000}"/>
    <cellStyle name="40 % - Akzent6 7 2" xfId="1182" xr:uid="{00000000-0005-0000-0000-0000B6050000}"/>
    <cellStyle name="40 % - Akzent6 7 2 2" xfId="1183" xr:uid="{00000000-0005-0000-0000-0000B7050000}"/>
    <cellStyle name="40 % - Akzent6 7 2 3" xfId="1184" xr:uid="{00000000-0005-0000-0000-0000B8050000}"/>
    <cellStyle name="40 % - Akzent6 7 2 4" xfId="3571" xr:uid="{00000000-0005-0000-0000-0000B9050000}"/>
    <cellStyle name="40 % - Akzent6 7 3" xfId="1185" xr:uid="{00000000-0005-0000-0000-0000BA050000}"/>
    <cellStyle name="40 % - Akzent6 7 3 2" xfId="1186" xr:uid="{00000000-0005-0000-0000-0000BB050000}"/>
    <cellStyle name="40 % - Akzent6 7 3 3" xfId="1187" xr:uid="{00000000-0005-0000-0000-0000BC050000}"/>
    <cellStyle name="40 % - Akzent6 7 3 4" xfId="3470" xr:uid="{00000000-0005-0000-0000-0000BD050000}"/>
    <cellStyle name="40 % - Akzent6 7 4" xfId="1188" xr:uid="{00000000-0005-0000-0000-0000BE050000}"/>
    <cellStyle name="40 % - Akzent6 7 5" xfId="1189" xr:uid="{00000000-0005-0000-0000-0000BF050000}"/>
    <cellStyle name="40 % - Akzent6 7 6" xfId="3330" xr:uid="{00000000-0005-0000-0000-0000C0050000}"/>
    <cellStyle name="40 % - Akzent6 7_ title" xfId="1190" xr:uid="{00000000-0005-0000-0000-0000C1050000}"/>
    <cellStyle name="40 % - Akzent6 8" xfId="1191" xr:uid="{00000000-0005-0000-0000-0000C2050000}"/>
    <cellStyle name="40 % - Akzent6 8 2" xfId="1192" xr:uid="{00000000-0005-0000-0000-0000C3050000}"/>
    <cellStyle name="40 % - Akzent6 8 2 2" xfId="1193" xr:uid="{00000000-0005-0000-0000-0000C4050000}"/>
    <cellStyle name="40 % - Akzent6 8 2 3" xfId="1194" xr:uid="{00000000-0005-0000-0000-0000C5050000}"/>
    <cellStyle name="40 % - Akzent6 8 2 4" xfId="3572" xr:uid="{00000000-0005-0000-0000-0000C6050000}"/>
    <cellStyle name="40 % - Akzent6 8 3" xfId="1195" xr:uid="{00000000-0005-0000-0000-0000C7050000}"/>
    <cellStyle name="40 % - Akzent6 8 3 2" xfId="1196" xr:uid="{00000000-0005-0000-0000-0000C8050000}"/>
    <cellStyle name="40 % - Akzent6 8 3 3" xfId="1197" xr:uid="{00000000-0005-0000-0000-0000C9050000}"/>
    <cellStyle name="40 % - Akzent6 8 3 4" xfId="3471" xr:uid="{00000000-0005-0000-0000-0000CA050000}"/>
    <cellStyle name="40 % - Akzent6 8 4" xfId="1198" xr:uid="{00000000-0005-0000-0000-0000CB050000}"/>
    <cellStyle name="40 % - Akzent6 8 4 2" xfId="1199" xr:uid="{00000000-0005-0000-0000-0000CC050000}"/>
    <cellStyle name="40 % - Akzent6 8 5" xfId="1200" xr:uid="{00000000-0005-0000-0000-0000CD050000}"/>
    <cellStyle name="40 % - Akzent6 8 6" xfId="3331" xr:uid="{00000000-0005-0000-0000-0000CE050000}"/>
    <cellStyle name="40 % - Akzent6 8_ title" xfId="1201" xr:uid="{00000000-0005-0000-0000-0000CF050000}"/>
    <cellStyle name="40 % - Akzent6 9" xfId="1202" xr:uid="{00000000-0005-0000-0000-0000D0050000}"/>
    <cellStyle name="40 % - Akzent6 9 2" xfId="1203" xr:uid="{00000000-0005-0000-0000-0000D1050000}"/>
    <cellStyle name="40 % - Akzent6 9 3" xfId="1204" xr:uid="{00000000-0005-0000-0000-0000D2050000}"/>
    <cellStyle name="40 % - Accent1" xfId="1205" xr:uid="{00000000-0005-0000-0000-0000D3050000}"/>
    <cellStyle name="40 % - Accent2" xfId="1206" xr:uid="{00000000-0005-0000-0000-0000D4050000}"/>
    <cellStyle name="40 % - Accent3" xfId="1207" xr:uid="{00000000-0005-0000-0000-0000D5050000}"/>
    <cellStyle name="40 % - Accent4" xfId="1208" xr:uid="{00000000-0005-0000-0000-0000D6050000}"/>
    <cellStyle name="40 % - Accent5" xfId="1209" xr:uid="{00000000-0005-0000-0000-0000D7050000}"/>
    <cellStyle name="40 % - Accent6" xfId="1210" xr:uid="{00000000-0005-0000-0000-0000D8050000}"/>
    <cellStyle name="40% - Accent1" xfId="1253" xr:uid="{00000000-0005-0000-0000-0000D9050000}"/>
    <cellStyle name="40% - Accent1 2" xfId="1211" xr:uid="{00000000-0005-0000-0000-0000DA050000}"/>
    <cellStyle name="40% - Accent1 2 2" xfId="1212" xr:uid="{00000000-0005-0000-0000-0000DB050000}"/>
    <cellStyle name="40% - Accent1 3" xfId="1213" xr:uid="{00000000-0005-0000-0000-0000DC050000}"/>
    <cellStyle name="40% - Accent1 4" xfId="1214" xr:uid="{00000000-0005-0000-0000-0000DD050000}"/>
    <cellStyle name="40% - Accent1_CARRERA PLUS 본 작업 사양서 rev4" xfId="1215" xr:uid="{00000000-0005-0000-0000-0000DE050000}"/>
    <cellStyle name="40% - Accent2" xfId="1260" xr:uid="{00000000-0005-0000-0000-0000DF050000}"/>
    <cellStyle name="40% - Accent2 2" xfId="1216" xr:uid="{00000000-0005-0000-0000-0000E0050000}"/>
    <cellStyle name="40% - Accent2 2 2" xfId="1217" xr:uid="{00000000-0005-0000-0000-0000E1050000}"/>
    <cellStyle name="40% - Accent2 2 3" xfId="1218" xr:uid="{00000000-0005-0000-0000-0000E2050000}"/>
    <cellStyle name="40% - Accent2 3" xfId="1219" xr:uid="{00000000-0005-0000-0000-0000E3050000}"/>
    <cellStyle name="40% - Accent2_Top,Bot 작업2" xfId="1220" xr:uid="{00000000-0005-0000-0000-0000E4050000}"/>
    <cellStyle name="40% - Accent3" xfId="1267" xr:uid="{00000000-0005-0000-0000-0000E5050000}"/>
    <cellStyle name="40% - Accent3 2" xfId="1221" xr:uid="{00000000-0005-0000-0000-0000E6050000}"/>
    <cellStyle name="40% - Accent3 2 2" xfId="1222" xr:uid="{00000000-0005-0000-0000-0000E7050000}"/>
    <cellStyle name="40% - Accent3 3" xfId="1223" xr:uid="{00000000-0005-0000-0000-0000E8050000}"/>
    <cellStyle name="40% - Accent3 4" xfId="1224" xr:uid="{00000000-0005-0000-0000-0000E9050000}"/>
    <cellStyle name="40% - Accent3_CARRERA PLUS 본 작업 사양서 rev4" xfId="1225" xr:uid="{00000000-0005-0000-0000-0000EA050000}"/>
    <cellStyle name="40% - Accent4" xfId="1274" xr:uid="{00000000-0005-0000-0000-0000EB050000}"/>
    <cellStyle name="40% - Accent4 2" xfId="1226" xr:uid="{00000000-0005-0000-0000-0000EC050000}"/>
    <cellStyle name="40% - Accent4 2 2" xfId="1227" xr:uid="{00000000-0005-0000-0000-0000ED050000}"/>
    <cellStyle name="40% - Accent4 3" xfId="1228" xr:uid="{00000000-0005-0000-0000-0000EE050000}"/>
    <cellStyle name="40% - Accent4 4" xfId="1229" xr:uid="{00000000-0005-0000-0000-0000EF050000}"/>
    <cellStyle name="40% - Accent4_CARRERA PLUS 본 작업 사양서 rev4" xfId="1230" xr:uid="{00000000-0005-0000-0000-0000F0050000}"/>
    <cellStyle name="40% - Accent5" xfId="1281" xr:uid="{00000000-0005-0000-0000-0000F1050000}"/>
    <cellStyle name="40% - Accent5 2" xfId="1231" xr:uid="{00000000-0005-0000-0000-0000F2050000}"/>
    <cellStyle name="40% - Accent5 2 2" xfId="1232" xr:uid="{00000000-0005-0000-0000-0000F3050000}"/>
    <cellStyle name="40% - Accent5 2 3" xfId="1233" xr:uid="{00000000-0005-0000-0000-0000F4050000}"/>
    <cellStyle name="40% - Accent5 3" xfId="1234" xr:uid="{00000000-0005-0000-0000-0000F5050000}"/>
    <cellStyle name="40% - Accent5_Top,Bot 작업2" xfId="1235" xr:uid="{00000000-0005-0000-0000-0000F6050000}"/>
    <cellStyle name="40% - Accent6" xfId="1288" xr:uid="{00000000-0005-0000-0000-0000F7050000}"/>
    <cellStyle name="40% - Accent6 2" xfId="1236" xr:uid="{00000000-0005-0000-0000-0000F8050000}"/>
    <cellStyle name="40% - Accent6 2 2" xfId="1237" xr:uid="{00000000-0005-0000-0000-0000F9050000}"/>
    <cellStyle name="40% - Accent6 3" xfId="1238" xr:uid="{00000000-0005-0000-0000-0000FA050000}"/>
    <cellStyle name="40% - Accent6 4" xfId="1239" xr:uid="{00000000-0005-0000-0000-0000FB050000}"/>
    <cellStyle name="40% - Accent6_CARRERA PLUS 본 작업 사양서 rev4" xfId="1240" xr:uid="{00000000-0005-0000-0000-0000FC050000}"/>
    <cellStyle name="40% - Akzent1" xfId="1241" xr:uid="{00000000-0005-0000-0000-0000FD050000}"/>
    <cellStyle name="40% - Akzent2" xfId="1242" xr:uid="{00000000-0005-0000-0000-0000FE050000}"/>
    <cellStyle name="40% - Akzent3" xfId="1243" xr:uid="{00000000-0005-0000-0000-0000FF050000}"/>
    <cellStyle name="40% - Akzent4" xfId="1244" xr:uid="{00000000-0005-0000-0000-000000060000}"/>
    <cellStyle name="40% - Akzent5" xfId="1245" xr:uid="{00000000-0005-0000-0000-000001060000}"/>
    <cellStyle name="40% - Akzent6" xfId="1246" xr:uid="{00000000-0005-0000-0000-000002060000}"/>
    <cellStyle name="40% - 강조색1 2" xfId="1254" xr:uid="{00000000-0005-0000-0000-000009060000}"/>
    <cellStyle name="40% - 강조색1 3" xfId="1255" xr:uid="{00000000-0005-0000-0000-00000A060000}"/>
    <cellStyle name="40% - 강조색1 4" xfId="1256" xr:uid="{00000000-0005-0000-0000-00000B060000}"/>
    <cellStyle name="40% - 강조색1 4 2" xfId="1257" xr:uid="{00000000-0005-0000-0000-00000C060000}"/>
    <cellStyle name="40% - 강조색1 4 3" xfId="1258" xr:uid="{00000000-0005-0000-0000-00000D060000}"/>
    <cellStyle name="40% - 강조색1 5" xfId="1259" xr:uid="{00000000-0005-0000-0000-00000E060000}"/>
    <cellStyle name="40% - 강조색1 6" xfId="3679" xr:uid="{00000000-0005-0000-0000-00000F060000}"/>
    <cellStyle name="40% - 강조색1 7" xfId="3728" xr:uid="{00000000-0005-0000-0000-000010060000}"/>
    <cellStyle name="40% - 강조색2 2" xfId="1261" xr:uid="{00000000-0005-0000-0000-000011060000}"/>
    <cellStyle name="40% - 강조색2 3" xfId="1262" xr:uid="{00000000-0005-0000-0000-000012060000}"/>
    <cellStyle name="40% - 강조색2 4" xfId="1263" xr:uid="{00000000-0005-0000-0000-000013060000}"/>
    <cellStyle name="40% - 강조색2 4 2" xfId="1264" xr:uid="{00000000-0005-0000-0000-000014060000}"/>
    <cellStyle name="40% - 강조색2 4 3" xfId="1265" xr:uid="{00000000-0005-0000-0000-000015060000}"/>
    <cellStyle name="40% - 강조색2 5" xfId="1266" xr:uid="{00000000-0005-0000-0000-000016060000}"/>
    <cellStyle name="40% - 강조색2 6" xfId="3681" xr:uid="{00000000-0005-0000-0000-000017060000}"/>
    <cellStyle name="40% - 강조색2 7" xfId="3729" xr:uid="{00000000-0005-0000-0000-000018060000}"/>
    <cellStyle name="40% - 강조색3 2" xfId="1268" xr:uid="{00000000-0005-0000-0000-000019060000}"/>
    <cellStyle name="40% - 강조색3 3" xfId="1269" xr:uid="{00000000-0005-0000-0000-00001A060000}"/>
    <cellStyle name="40% - 강조색3 4" xfId="1270" xr:uid="{00000000-0005-0000-0000-00001B060000}"/>
    <cellStyle name="40% - 강조색3 4 2" xfId="1271" xr:uid="{00000000-0005-0000-0000-00001C060000}"/>
    <cellStyle name="40% - 강조색3 4 3" xfId="1272" xr:uid="{00000000-0005-0000-0000-00001D060000}"/>
    <cellStyle name="40% - 강조색3 5" xfId="1273" xr:uid="{00000000-0005-0000-0000-00001E060000}"/>
    <cellStyle name="40% - 강조색3 6" xfId="3683" xr:uid="{00000000-0005-0000-0000-00001F060000}"/>
    <cellStyle name="40% - 강조색3 7" xfId="3730" xr:uid="{00000000-0005-0000-0000-000020060000}"/>
    <cellStyle name="40% - 강조색4 2" xfId="1275" xr:uid="{00000000-0005-0000-0000-000021060000}"/>
    <cellStyle name="40% - 강조색4 3" xfId="1276" xr:uid="{00000000-0005-0000-0000-000022060000}"/>
    <cellStyle name="40% - 강조색4 4" xfId="1277" xr:uid="{00000000-0005-0000-0000-000023060000}"/>
    <cellStyle name="40% - 강조색4 4 2" xfId="1278" xr:uid="{00000000-0005-0000-0000-000024060000}"/>
    <cellStyle name="40% - 강조색4 4 3" xfId="1279" xr:uid="{00000000-0005-0000-0000-000025060000}"/>
    <cellStyle name="40% - 강조색4 5" xfId="1280" xr:uid="{00000000-0005-0000-0000-000026060000}"/>
    <cellStyle name="40% - 강조색4 6" xfId="3685" xr:uid="{00000000-0005-0000-0000-000027060000}"/>
    <cellStyle name="40% - 강조색4 7" xfId="3731" xr:uid="{00000000-0005-0000-0000-000028060000}"/>
    <cellStyle name="40% - 강조색5 2" xfId="1282" xr:uid="{00000000-0005-0000-0000-000029060000}"/>
    <cellStyle name="40% - 강조색5 3" xfId="1283" xr:uid="{00000000-0005-0000-0000-00002A060000}"/>
    <cellStyle name="40% - 강조색5 4" xfId="1284" xr:uid="{00000000-0005-0000-0000-00002B060000}"/>
    <cellStyle name="40% - 강조색5 4 2" xfId="1285" xr:uid="{00000000-0005-0000-0000-00002C060000}"/>
    <cellStyle name="40% - 강조색5 4 3" xfId="1286" xr:uid="{00000000-0005-0000-0000-00002D060000}"/>
    <cellStyle name="40% - 강조색5 5" xfId="1287" xr:uid="{00000000-0005-0000-0000-00002E060000}"/>
    <cellStyle name="40% - 강조색5 6" xfId="3687" xr:uid="{00000000-0005-0000-0000-00002F060000}"/>
    <cellStyle name="40% - 강조색5 7" xfId="3732" xr:uid="{00000000-0005-0000-0000-000030060000}"/>
    <cellStyle name="40% - 강조색6 2" xfId="1289" xr:uid="{00000000-0005-0000-0000-000031060000}"/>
    <cellStyle name="40% - 강조색6 3" xfId="1290" xr:uid="{00000000-0005-0000-0000-000032060000}"/>
    <cellStyle name="40% - 강조색6 4" xfId="1291" xr:uid="{00000000-0005-0000-0000-000033060000}"/>
    <cellStyle name="40% - 강조색6 4 2" xfId="1292" xr:uid="{00000000-0005-0000-0000-000034060000}"/>
    <cellStyle name="40% - 강조색6 4 3" xfId="1293" xr:uid="{00000000-0005-0000-0000-000035060000}"/>
    <cellStyle name="40% - 강조색6 5" xfId="1294" xr:uid="{00000000-0005-0000-0000-000036060000}"/>
    <cellStyle name="40% - 강조색6 6" xfId="3689" xr:uid="{00000000-0005-0000-0000-000037060000}"/>
    <cellStyle name="40% - 강조색6 7" xfId="3733" xr:uid="{00000000-0005-0000-0000-000038060000}"/>
    <cellStyle name="40% - 强调文字颜色 1" xfId="1247" xr:uid="{00000000-0005-0000-0000-000003060000}"/>
    <cellStyle name="40% - 强调文字颜色 2" xfId="1248" xr:uid="{00000000-0005-0000-0000-000004060000}"/>
    <cellStyle name="40% - 强调文字颜色 3" xfId="1249" xr:uid="{00000000-0005-0000-0000-000005060000}"/>
    <cellStyle name="40% - 强调文字颜色 4" xfId="1250" xr:uid="{00000000-0005-0000-0000-000006060000}"/>
    <cellStyle name="40% - 强调文字颜色 5" xfId="1251" xr:uid="{00000000-0005-0000-0000-000007060000}"/>
    <cellStyle name="40% - 强调文字颜色 6" xfId="1252" xr:uid="{00000000-0005-0000-0000-000008060000}"/>
    <cellStyle name="60 % - Akzent1 2" xfId="1295" xr:uid="{00000000-0005-0000-0000-000039060000}"/>
    <cellStyle name="60 % - Akzent1 2 2" xfId="3332" xr:uid="{00000000-0005-0000-0000-00003A060000}"/>
    <cellStyle name="60 % - Akzent1 2 3" xfId="3734" xr:uid="{00000000-0005-0000-0000-00003B060000}"/>
    <cellStyle name="60 % - Akzent1 3" xfId="1296" xr:uid="{00000000-0005-0000-0000-00003C060000}"/>
    <cellStyle name="60 % - Akzent1 3 2" xfId="1297" xr:uid="{00000000-0005-0000-0000-00003D060000}"/>
    <cellStyle name="60 % - Akzent1 3_Top,Bot 작업2" xfId="1298" xr:uid="{00000000-0005-0000-0000-00003E060000}"/>
    <cellStyle name="60 % - Akzent1 4" xfId="1299" xr:uid="{00000000-0005-0000-0000-00003F060000}"/>
    <cellStyle name="60 % - Akzent1 4 2" xfId="1300" xr:uid="{00000000-0005-0000-0000-000040060000}"/>
    <cellStyle name="60 % - Akzent1 4 3" xfId="1301" xr:uid="{00000000-0005-0000-0000-000041060000}"/>
    <cellStyle name="60 % - Akzent1 5" xfId="1302" xr:uid="{00000000-0005-0000-0000-000042060000}"/>
    <cellStyle name="60 % - Akzent1 6" xfId="1303" xr:uid="{00000000-0005-0000-0000-000043060000}"/>
    <cellStyle name="60 % - Akzent1 7" xfId="3618" xr:uid="{00000000-0005-0000-0000-000044060000}"/>
    <cellStyle name="60 % - Akzent2 2" xfId="1304" xr:uid="{00000000-0005-0000-0000-000045060000}"/>
    <cellStyle name="60 % - Akzent2 2 2" xfId="3333" xr:uid="{00000000-0005-0000-0000-000046060000}"/>
    <cellStyle name="60 % - Akzent2 2 3" xfId="3735" xr:uid="{00000000-0005-0000-0000-000047060000}"/>
    <cellStyle name="60 % - Akzent2 3" xfId="1305" xr:uid="{00000000-0005-0000-0000-000048060000}"/>
    <cellStyle name="60 % - Akzent2 3 2" xfId="1306" xr:uid="{00000000-0005-0000-0000-000049060000}"/>
    <cellStyle name="60 % - Akzent2 3_Top,Bot 작업2" xfId="1307" xr:uid="{00000000-0005-0000-0000-00004A060000}"/>
    <cellStyle name="60 % - Akzent2 4" xfId="1308" xr:uid="{00000000-0005-0000-0000-00004B060000}"/>
    <cellStyle name="60 % - Akzent2 4 2" xfId="1309" xr:uid="{00000000-0005-0000-0000-00004C060000}"/>
    <cellStyle name="60 % - Akzent2 4 3" xfId="1310" xr:uid="{00000000-0005-0000-0000-00004D060000}"/>
    <cellStyle name="60 % - Akzent2 5" xfId="1311" xr:uid="{00000000-0005-0000-0000-00004E060000}"/>
    <cellStyle name="60 % - Akzent2 6" xfId="1312" xr:uid="{00000000-0005-0000-0000-00004F060000}"/>
    <cellStyle name="60 % - Akzent2 7" xfId="3622" xr:uid="{00000000-0005-0000-0000-000050060000}"/>
    <cellStyle name="60 % - Akzent3 2" xfId="1313" xr:uid="{00000000-0005-0000-0000-000051060000}"/>
    <cellStyle name="60 % - Akzent3 2 2" xfId="3334" xr:uid="{00000000-0005-0000-0000-000052060000}"/>
    <cellStyle name="60 % - Akzent3 2 3" xfId="3736" xr:uid="{00000000-0005-0000-0000-000053060000}"/>
    <cellStyle name="60 % - Akzent3 3" xfId="1314" xr:uid="{00000000-0005-0000-0000-000054060000}"/>
    <cellStyle name="60 % - Akzent3 3 2" xfId="1315" xr:uid="{00000000-0005-0000-0000-000055060000}"/>
    <cellStyle name="60 % - Akzent3 3_Top,Bot 작업2" xfId="1316" xr:uid="{00000000-0005-0000-0000-000056060000}"/>
    <cellStyle name="60 % - Akzent3 4" xfId="1317" xr:uid="{00000000-0005-0000-0000-000057060000}"/>
    <cellStyle name="60 % - Akzent3 4 2" xfId="1318" xr:uid="{00000000-0005-0000-0000-000058060000}"/>
    <cellStyle name="60 % - Akzent3 4 3" xfId="1319" xr:uid="{00000000-0005-0000-0000-000059060000}"/>
    <cellStyle name="60 % - Akzent3 5" xfId="1320" xr:uid="{00000000-0005-0000-0000-00005A060000}"/>
    <cellStyle name="60 % - Akzent3 6" xfId="1321" xr:uid="{00000000-0005-0000-0000-00005B060000}"/>
    <cellStyle name="60 % - Akzent3 7" xfId="3626" xr:uid="{00000000-0005-0000-0000-00005C060000}"/>
    <cellStyle name="60 % - Akzent4 2" xfId="1322" xr:uid="{00000000-0005-0000-0000-00005D060000}"/>
    <cellStyle name="60 % - Akzent4 2 2" xfId="3335" xr:uid="{00000000-0005-0000-0000-00005E060000}"/>
    <cellStyle name="60 % - Akzent4 2 3" xfId="3737" xr:uid="{00000000-0005-0000-0000-00005F060000}"/>
    <cellStyle name="60 % - Akzent4 3" xfId="1323" xr:uid="{00000000-0005-0000-0000-000060060000}"/>
    <cellStyle name="60 % - Akzent4 3 2" xfId="1324" xr:uid="{00000000-0005-0000-0000-000061060000}"/>
    <cellStyle name="60 % - Akzent4 3_Top,Bot 작업2" xfId="1325" xr:uid="{00000000-0005-0000-0000-000062060000}"/>
    <cellStyle name="60 % - Akzent4 4" xfId="1326" xr:uid="{00000000-0005-0000-0000-000063060000}"/>
    <cellStyle name="60 % - Akzent4 4 2" xfId="1327" xr:uid="{00000000-0005-0000-0000-000064060000}"/>
    <cellStyle name="60 % - Akzent4 4 3" xfId="1328" xr:uid="{00000000-0005-0000-0000-000065060000}"/>
    <cellStyle name="60 % - Akzent4 5" xfId="1329" xr:uid="{00000000-0005-0000-0000-000066060000}"/>
    <cellStyle name="60 % - Akzent4 6" xfId="1330" xr:uid="{00000000-0005-0000-0000-000067060000}"/>
    <cellStyle name="60 % - Akzent4 7" xfId="3630" xr:uid="{00000000-0005-0000-0000-000068060000}"/>
    <cellStyle name="60 % - Akzent5 2" xfId="1331" xr:uid="{00000000-0005-0000-0000-000069060000}"/>
    <cellStyle name="60 % - Akzent5 2 2" xfId="3336" xr:uid="{00000000-0005-0000-0000-00006A060000}"/>
    <cellStyle name="60 % - Akzent5 2 3" xfId="3738" xr:uid="{00000000-0005-0000-0000-00006B060000}"/>
    <cellStyle name="60 % - Akzent5 3" xfId="1332" xr:uid="{00000000-0005-0000-0000-00006C060000}"/>
    <cellStyle name="60 % - Akzent5 3 2" xfId="1333" xr:uid="{00000000-0005-0000-0000-00006D060000}"/>
    <cellStyle name="60 % - Akzent5 3_Top,Bot 작업2" xfId="1334" xr:uid="{00000000-0005-0000-0000-00006E060000}"/>
    <cellStyle name="60 % - Akzent5 4" xfId="1335" xr:uid="{00000000-0005-0000-0000-00006F060000}"/>
    <cellStyle name="60 % - Akzent5 4 2" xfId="1336" xr:uid="{00000000-0005-0000-0000-000070060000}"/>
    <cellStyle name="60 % - Akzent5 4 3" xfId="1337" xr:uid="{00000000-0005-0000-0000-000071060000}"/>
    <cellStyle name="60 % - Akzent5 5" xfId="1338" xr:uid="{00000000-0005-0000-0000-000072060000}"/>
    <cellStyle name="60 % - Akzent5 6" xfId="1339" xr:uid="{00000000-0005-0000-0000-000073060000}"/>
    <cellStyle name="60 % - Akzent5 7" xfId="3634" xr:uid="{00000000-0005-0000-0000-000074060000}"/>
    <cellStyle name="60 % - Akzent6 2" xfId="1340" xr:uid="{00000000-0005-0000-0000-000075060000}"/>
    <cellStyle name="60 % - Akzent6 2 2" xfId="3337" xr:uid="{00000000-0005-0000-0000-000076060000}"/>
    <cellStyle name="60 % - Akzent6 2 3" xfId="3739" xr:uid="{00000000-0005-0000-0000-000077060000}"/>
    <cellStyle name="60 % - Akzent6 3" xfId="1341" xr:uid="{00000000-0005-0000-0000-000078060000}"/>
    <cellStyle name="60 % - Akzent6 3 2" xfId="1342" xr:uid="{00000000-0005-0000-0000-000079060000}"/>
    <cellStyle name="60 % - Akzent6 3_Top,Bot 작업2" xfId="1343" xr:uid="{00000000-0005-0000-0000-00007A060000}"/>
    <cellStyle name="60 % - Akzent6 4" xfId="1344" xr:uid="{00000000-0005-0000-0000-00007B060000}"/>
    <cellStyle name="60 % - Akzent6 4 2" xfId="1345" xr:uid="{00000000-0005-0000-0000-00007C060000}"/>
    <cellStyle name="60 % - Akzent6 4 3" xfId="1346" xr:uid="{00000000-0005-0000-0000-00007D060000}"/>
    <cellStyle name="60 % - Akzent6 5" xfId="1347" xr:uid="{00000000-0005-0000-0000-00007E060000}"/>
    <cellStyle name="60 % - Akzent6 6" xfId="1348" xr:uid="{00000000-0005-0000-0000-00007F060000}"/>
    <cellStyle name="60 % - Akzent6 7" xfId="3638" xr:uid="{00000000-0005-0000-0000-000080060000}"/>
    <cellStyle name="60 % - Accent1" xfId="1349" xr:uid="{00000000-0005-0000-0000-000081060000}"/>
    <cellStyle name="60 % - Accent2" xfId="1350" xr:uid="{00000000-0005-0000-0000-000082060000}"/>
    <cellStyle name="60 % - Accent3" xfId="1351" xr:uid="{00000000-0005-0000-0000-000083060000}"/>
    <cellStyle name="60 % - Accent4" xfId="1352" xr:uid="{00000000-0005-0000-0000-000084060000}"/>
    <cellStyle name="60 % - Accent5" xfId="1353" xr:uid="{00000000-0005-0000-0000-000085060000}"/>
    <cellStyle name="60 % - Accent6" xfId="1354" xr:uid="{00000000-0005-0000-0000-000086060000}"/>
    <cellStyle name="60% - Accent1" xfId="1391" xr:uid="{00000000-0005-0000-0000-000087060000}"/>
    <cellStyle name="60% - Accent1 2" xfId="1355" xr:uid="{00000000-0005-0000-0000-000088060000}"/>
    <cellStyle name="60% - Accent1 2 2" xfId="1356" xr:uid="{00000000-0005-0000-0000-000089060000}"/>
    <cellStyle name="60% - Accent1 3" xfId="1357" xr:uid="{00000000-0005-0000-0000-00008A060000}"/>
    <cellStyle name="60% - Accent1_CARRERA PLUS 본 작업 사양서 rev4" xfId="1358" xr:uid="{00000000-0005-0000-0000-00008B060000}"/>
    <cellStyle name="60% - Accent2" xfId="1396" xr:uid="{00000000-0005-0000-0000-00008C060000}"/>
    <cellStyle name="60% - Accent2 2" xfId="1359" xr:uid="{00000000-0005-0000-0000-00008D060000}"/>
    <cellStyle name="60% - Accent2 2 2" xfId="1360" xr:uid="{00000000-0005-0000-0000-00008E060000}"/>
    <cellStyle name="60% - Accent2 2 3" xfId="1361" xr:uid="{00000000-0005-0000-0000-00008F060000}"/>
    <cellStyle name="60% - Accent2_Top,Bot 작업2" xfId="1362" xr:uid="{00000000-0005-0000-0000-000090060000}"/>
    <cellStyle name="60% - Accent3" xfId="1401" xr:uid="{00000000-0005-0000-0000-000091060000}"/>
    <cellStyle name="60% - Accent3 2" xfId="1363" xr:uid="{00000000-0005-0000-0000-000092060000}"/>
    <cellStyle name="60% - Accent3 2 2" xfId="1364" xr:uid="{00000000-0005-0000-0000-000093060000}"/>
    <cellStyle name="60% - Accent3 3" xfId="1365" xr:uid="{00000000-0005-0000-0000-000094060000}"/>
    <cellStyle name="60% - Accent3_CARRERA PLUS 본 작업 사양서 rev4" xfId="1366" xr:uid="{00000000-0005-0000-0000-000095060000}"/>
    <cellStyle name="60% - Accent4" xfId="1406" xr:uid="{00000000-0005-0000-0000-000096060000}"/>
    <cellStyle name="60% - Accent4 2" xfId="1367" xr:uid="{00000000-0005-0000-0000-000097060000}"/>
    <cellStyle name="60% - Accent4 2 2" xfId="1368" xr:uid="{00000000-0005-0000-0000-000098060000}"/>
    <cellStyle name="60% - Accent4 3" xfId="1369" xr:uid="{00000000-0005-0000-0000-000099060000}"/>
    <cellStyle name="60% - Accent4_CARRERA PLUS 본 작업 사양서 rev4" xfId="1370" xr:uid="{00000000-0005-0000-0000-00009A060000}"/>
    <cellStyle name="60% - Accent5" xfId="1411" xr:uid="{00000000-0005-0000-0000-00009B060000}"/>
    <cellStyle name="60% - Accent5 2" xfId="1371" xr:uid="{00000000-0005-0000-0000-00009C060000}"/>
    <cellStyle name="60% - Accent5 2 2" xfId="1372" xr:uid="{00000000-0005-0000-0000-00009D060000}"/>
    <cellStyle name="60% - Accent5 2 3" xfId="1373" xr:uid="{00000000-0005-0000-0000-00009E060000}"/>
    <cellStyle name="60% - Accent5_Top,Bot 작업2" xfId="1374" xr:uid="{00000000-0005-0000-0000-00009F060000}"/>
    <cellStyle name="60% - Accent6" xfId="1416" xr:uid="{00000000-0005-0000-0000-0000A0060000}"/>
    <cellStyle name="60% - Accent6 2" xfId="1375" xr:uid="{00000000-0005-0000-0000-0000A1060000}"/>
    <cellStyle name="60% - Accent6 2 2" xfId="1376" xr:uid="{00000000-0005-0000-0000-0000A2060000}"/>
    <cellStyle name="60% - Accent6 3" xfId="1377" xr:uid="{00000000-0005-0000-0000-0000A3060000}"/>
    <cellStyle name="60% - Accent6_CARRERA PLUS 본 작업 사양서 rev4" xfId="1378" xr:uid="{00000000-0005-0000-0000-0000A4060000}"/>
    <cellStyle name="60% - Akzent1" xfId="1379" xr:uid="{00000000-0005-0000-0000-0000A5060000}"/>
    <cellStyle name="60% - Akzent2" xfId="1380" xr:uid="{00000000-0005-0000-0000-0000A6060000}"/>
    <cellStyle name="60% - Akzent3" xfId="1381" xr:uid="{00000000-0005-0000-0000-0000A7060000}"/>
    <cellStyle name="60% - Akzent4" xfId="1382" xr:uid="{00000000-0005-0000-0000-0000A8060000}"/>
    <cellStyle name="60% - Akzent5" xfId="1383" xr:uid="{00000000-0005-0000-0000-0000A9060000}"/>
    <cellStyle name="60% - Akzent6" xfId="1384" xr:uid="{00000000-0005-0000-0000-0000AA060000}"/>
    <cellStyle name="60% - 강조색1 2" xfId="1392" xr:uid="{00000000-0005-0000-0000-0000B1060000}"/>
    <cellStyle name="60% - 강조색1 3" xfId="1393" xr:uid="{00000000-0005-0000-0000-0000B2060000}"/>
    <cellStyle name="60% - 강조색1 4" xfId="1394" xr:uid="{00000000-0005-0000-0000-0000B3060000}"/>
    <cellStyle name="60% - 강조색1 4 2" xfId="1395" xr:uid="{00000000-0005-0000-0000-0000B4060000}"/>
    <cellStyle name="60% - 강조색2 2" xfId="1397" xr:uid="{00000000-0005-0000-0000-0000B5060000}"/>
    <cellStyle name="60% - 강조색2 3" xfId="1398" xr:uid="{00000000-0005-0000-0000-0000B6060000}"/>
    <cellStyle name="60% - 강조색2 4" xfId="1399" xr:uid="{00000000-0005-0000-0000-0000B7060000}"/>
    <cellStyle name="60% - 강조색2 4 2" xfId="1400" xr:uid="{00000000-0005-0000-0000-0000B8060000}"/>
    <cellStyle name="60% - 강조색3 2" xfId="1402" xr:uid="{00000000-0005-0000-0000-0000B9060000}"/>
    <cellStyle name="60% - 강조색3 3" xfId="1403" xr:uid="{00000000-0005-0000-0000-0000BA060000}"/>
    <cellStyle name="60% - 강조색3 4" xfId="1404" xr:uid="{00000000-0005-0000-0000-0000BB060000}"/>
    <cellStyle name="60% - 강조색3 4 2" xfId="1405" xr:uid="{00000000-0005-0000-0000-0000BC060000}"/>
    <cellStyle name="60% - 강조색4 2" xfId="1407" xr:uid="{00000000-0005-0000-0000-0000BD060000}"/>
    <cellStyle name="60% - 강조색4 3" xfId="1408" xr:uid="{00000000-0005-0000-0000-0000BE060000}"/>
    <cellStyle name="60% - 강조색4 4" xfId="1409" xr:uid="{00000000-0005-0000-0000-0000BF060000}"/>
    <cellStyle name="60% - 강조색4 4 2" xfId="1410" xr:uid="{00000000-0005-0000-0000-0000C0060000}"/>
    <cellStyle name="60% - 강조색5 2" xfId="1412" xr:uid="{00000000-0005-0000-0000-0000C1060000}"/>
    <cellStyle name="60% - 강조색5 3" xfId="1413" xr:uid="{00000000-0005-0000-0000-0000C2060000}"/>
    <cellStyle name="60% - 강조색5 4" xfId="1414" xr:uid="{00000000-0005-0000-0000-0000C3060000}"/>
    <cellStyle name="60% - 강조색5 4 2" xfId="1415" xr:uid="{00000000-0005-0000-0000-0000C4060000}"/>
    <cellStyle name="60% - 강조색6 2" xfId="1417" xr:uid="{00000000-0005-0000-0000-0000C5060000}"/>
    <cellStyle name="60% - 강조색6 3" xfId="1418" xr:uid="{00000000-0005-0000-0000-0000C6060000}"/>
    <cellStyle name="60% - 강조색6 4" xfId="1419" xr:uid="{00000000-0005-0000-0000-0000C7060000}"/>
    <cellStyle name="60% - 강조색6 4 2" xfId="1420" xr:uid="{00000000-0005-0000-0000-0000C8060000}"/>
    <cellStyle name="60% - 强调文字颜色 1" xfId="1385" xr:uid="{00000000-0005-0000-0000-0000AB060000}"/>
    <cellStyle name="60% - 强调文字颜色 2" xfId="1386" xr:uid="{00000000-0005-0000-0000-0000AC060000}"/>
    <cellStyle name="60% - 强调文字颜色 3" xfId="1387" xr:uid="{00000000-0005-0000-0000-0000AD060000}"/>
    <cellStyle name="60% - 强调文字颜色 4" xfId="1388" xr:uid="{00000000-0005-0000-0000-0000AE060000}"/>
    <cellStyle name="60% - 强调文字颜色 5" xfId="1389" xr:uid="{00000000-0005-0000-0000-0000AF060000}"/>
    <cellStyle name="60% - 强调文字颜色 6" xfId="1390" xr:uid="{00000000-0005-0000-0000-0000B0060000}"/>
    <cellStyle name="Accent1" xfId="1883" xr:uid="{00000000-0005-0000-0000-0000C9060000}"/>
    <cellStyle name="Accent1 2" xfId="1421" xr:uid="{00000000-0005-0000-0000-0000CA060000}"/>
    <cellStyle name="Accent1_LINE(L)" xfId="1422" xr:uid="{00000000-0005-0000-0000-0000CB060000}"/>
    <cellStyle name="Accent2" xfId="1888" xr:uid="{00000000-0005-0000-0000-0000CC060000}"/>
    <cellStyle name="Accent2 2" xfId="1423" xr:uid="{00000000-0005-0000-0000-0000CD060000}"/>
    <cellStyle name="Accent2_LINE(L)" xfId="1424" xr:uid="{00000000-0005-0000-0000-0000CE060000}"/>
    <cellStyle name="Accent3" xfId="1893" xr:uid="{00000000-0005-0000-0000-0000CF060000}"/>
    <cellStyle name="Accent3 2" xfId="1425" xr:uid="{00000000-0005-0000-0000-0000D0060000}"/>
    <cellStyle name="Accent3_LINE(L)" xfId="1426" xr:uid="{00000000-0005-0000-0000-0000D1060000}"/>
    <cellStyle name="Accent4" xfId="1898" xr:uid="{00000000-0005-0000-0000-0000D2060000}"/>
    <cellStyle name="Accent4 2" xfId="1427" xr:uid="{00000000-0005-0000-0000-0000D3060000}"/>
    <cellStyle name="Accent4_LINE(L)" xfId="1428" xr:uid="{00000000-0005-0000-0000-0000D4060000}"/>
    <cellStyle name="Accent5" xfId="1903" xr:uid="{00000000-0005-0000-0000-0000D5060000}"/>
    <cellStyle name="Accent5 2" xfId="1429" xr:uid="{00000000-0005-0000-0000-0000D6060000}"/>
    <cellStyle name="Accent5_LINE(L)" xfId="1430" xr:uid="{00000000-0005-0000-0000-0000D7060000}"/>
    <cellStyle name="Accent6" xfId="1908" xr:uid="{00000000-0005-0000-0000-0000D8060000}"/>
    <cellStyle name="Accent6 2" xfId="1431" xr:uid="{00000000-0005-0000-0000-0000D9060000}"/>
    <cellStyle name="Accent6_LINE(L)" xfId="1432" xr:uid="{00000000-0005-0000-0000-0000DA060000}"/>
    <cellStyle name="Akzent1 2" xfId="1433" xr:uid="{00000000-0005-0000-0000-0000DB060000}"/>
    <cellStyle name="Akzent1 2 2" xfId="3338" xr:uid="{00000000-0005-0000-0000-0000DC060000}"/>
    <cellStyle name="Akzent1 2 3" xfId="3740" xr:uid="{00000000-0005-0000-0000-0000DD060000}"/>
    <cellStyle name="Akzent1 3" xfId="1434" xr:uid="{00000000-0005-0000-0000-0000DE060000}"/>
    <cellStyle name="Akzent1 3 2" xfId="1435" xr:uid="{00000000-0005-0000-0000-0000DF060000}"/>
    <cellStyle name="Akzent1 4" xfId="1436" xr:uid="{00000000-0005-0000-0000-0000E0060000}"/>
    <cellStyle name="Akzent1 5" xfId="3615" xr:uid="{00000000-0005-0000-0000-0000E1060000}"/>
    <cellStyle name="Akzent2 2" xfId="1437" xr:uid="{00000000-0005-0000-0000-0000E2060000}"/>
    <cellStyle name="Akzent2 2 2" xfId="3339" xr:uid="{00000000-0005-0000-0000-0000E3060000}"/>
    <cellStyle name="Akzent2 2 3" xfId="3741" xr:uid="{00000000-0005-0000-0000-0000E4060000}"/>
    <cellStyle name="Akzent2 3" xfId="1438" xr:uid="{00000000-0005-0000-0000-0000E5060000}"/>
    <cellStyle name="Akzent2 3 2" xfId="1439" xr:uid="{00000000-0005-0000-0000-0000E6060000}"/>
    <cellStyle name="Akzent2 4" xfId="1440" xr:uid="{00000000-0005-0000-0000-0000E7060000}"/>
    <cellStyle name="Akzent2 5" xfId="3619" xr:uid="{00000000-0005-0000-0000-0000E8060000}"/>
    <cellStyle name="Akzent3 2" xfId="1441" xr:uid="{00000000-0005-0000-0000-0000E9060000}"/>
    <cellStyle name="Akzent3 2 2" xfId="3340" xr:uid="{00000000-0005-0000-0000-0000EA060000}"/>
    <cellStyle name="Akzent3 2 3" xfId="3742" xr:uid="{00000000-0005-0000-0000-0000EB060000}"/>
    <cellStyle name="Akzent3 3" xfId="1442" xr:uid="{00000000-0005-0000-0000-0000EC060000}"/>
    <cellStyle name="Akzent3 3 2" xfId="1443" xr:uid="{00000000-0005-0000-0000-0000ED060000}"/>
    <cellStyle name="Akzent3 4" xfId="1444" xr:uid="{00000000-0005-0000-0000-0000EE060000}"/>
    <cellStyle name="Akzent3 5" xfId="3623" xr:uid="{00000000-0005-0000-0000-0000EF060000}"/>
    <cellStyle name="Akzent4 2" xfId="1445" xr:uid="{00000000-0005-0000-0000-0000F0060000}"/>
    <cellStyle name="Akzent4 2 2" xfId="3341" xr:uid="{00000000-0005-0000-0000-0000F1060000}"/>
    <cellStyle name="Akzent4 2 3" xfId="3743" xr:uid="{00000000-0005-0000-0000-0000F2060000}"/>
    <cellStyle name="Akzent4 3" xfId="1446" xr:uid="{00000000-0005-0000-0000-0000F3060000}"/>
    <cellStyle name="Akzent4 3 2" xfId="1447" xr:uid="{00000000-0005-0000-0000-0000F4060000}"/>
    <cellStyle name="Akzent4 4" xfId="1448" xr:uid="{00000000-0005-0000-0000-0000F5060000}"/>
    <cellStyle name="Akzent4 5" xfId="3627" xr:uid="{00000000-0005-0000-0000-0000F6060000}"/>
    <cellStyle name="Akzent5 2" xfId="1449" xr:uid="{00000000-0005-0000-0000-0000F7060000}"/>
    <cellStyle name="Akzent5 2 2" xfId="3342" xr:uid="{00000000-0005-0000-0000-0000F8060000}"/>
    <cellStyle name="Akzent5 2 3" xfId="3744" xr:uid="{00000000-0005-0000-0000-0000F9060000}"/>
    <cellStyle name="Akzent5 3" xfId="1450" xr:uid="{00000000-0005-0000-0000-0000FA060000}"/>
    <cellStyle name="Akzent5 3 2" xfId="1451" xr:uid="{00000000-0005-0000-0000-0000FB060000}"/>
    <cellStyle name="Akzent5 4" xfId="1452" xr:uid="{00000000-0005-0000-0000-0000FC060000}"/>
    <cellStyle name="Akzent5 5" xfId="3631" xr:uid="{00000000-0005-0000-0000-0000FD060000}"/>
    <cellStyle name="Akzent6 2" xfId="1453" xr:uid="{00000000-0005-0000-0000-0000FE060000}"/>
    <cellStyle name="Akzent6 2 2" xfId="3343" xr:uid="{00000000-0005-0000-0000-0000FF060000}"/>
    <cellStyle name="Akzent6 2 3" xfId="3745" xr:uid="{00000000-0005-0000-0000-000000070000}"/>
    <cellStyle name="Akzent6 3" xfId="1454" xr:uid="{00000000-0005-0000-0000-000001070000}"/>
    <cellStyle name="Akzent6 3 2" xfId="1455" xr:uid="{00000000-0005-0000-0000-000002070000}"/>
    <cellStyle name="Akzent6 4" xfId="1456" xr:uid="{00000000-0005-0000-0000-000003070000}"/>
    <cellStyle name="Akzent6 5" xfId="3635" xr:uid="{00000000-0005-0000-0000-000004070000}"/>
    <cellStyle name="Ausgabe 2" xfId="1457" xr:uid="{00000000-0005-0000-0000-000005070000}"/>
    <cellStyle name="Ausgabe 2 2" xfId="3344" xr:uid="{00000000-0005-0000-0000-000006070000}"/>
    <cellStyle name="Ausgabe 2 3" xfId="3746" xr:uid="{00000000-0005-0000-0000-000007070000}"/>
    <cellStyle name="Ausgabe 3" xfId="1458" xr:uid="{00000000-0005-0000-0000-000008070000}"/>
    <cellStyle name="Ausgabe 3 2" xfId="1459" xr:uid="{00000000-0005-0000-0000-000009070000}"/>
    <cellStyle name="Ausgabe 4" xfId="1460" xr:uid="{00000000-0005-0000-0000-00000A070000}"/>
    <cellStyle name="Ausgabe 5" xfId="3608" xr:uid="{00000000-0005-0000-0000-00000B070000}"/>
    <cellStyle name="Avertissement" xfId="1461" xr:uid="{00000000-0005-0000-0000-00000C070000}"/>
    <cellStyle name="Bad" xfId="1944" xr:uid="{00000000-0005-0000-0000-00000D070000}"/>
    <cellStyle name="Bad 2" xfId="1462" xr:uid="{00000000-0005-0000-0000-00000E070000}"/>
    <cellStyle name="Bad 2 2" xfId="1463" xr:uid="{00000000-0005-0000-0000-00000F070000}"/>
    <cellStyle name="Bad 2 3" xfId="1464" xr:uid="{00000000-0005-0000-0000-000010070000}"/>
    <cellStyle name="Bad_Top,Bot 작업2" xfId="1465" xr:uid="{00000000-0005-0000-0000-000011070000}"/>
    <cellStyle name="Berechnung 2" xfId="1466" xr:uid="{00000000-0005-0000-0000-000012070000}"/>
    <cellStyle name="Berechnung 2 2" xfId="3345" xr:uid="{00000000-0005-0000-0000-000013070000}"/>
    <cellStyle name="Berechnung 2 3" xfId="3747" xr:uid="{00000000-0005-0000-0000-000014070000}"/>
    <cellStyle name="Berechnung 3" xfId="1467" xr:uid="{00000000-0005-0000-0000-000015070000}"/>
    <cellStyle name="Berechnung 3 2" xfId="1468" xr:uid="{00000000-0005-0000-0000-000016070000}"/>
    <cellStyle name="Berechnung 4" xfId="1469" xr:uid="{00000000-0005-0000-0000-000017070000}"/>
    <cellStyle name="Berechnung 5" xfId="3609" xr:uid="{00000000-0005-0000-0000-000018070000}"/>
    <cellStyle name="Calcul" xfId="1470" xr:uid="{00000000-0005-0000-0000-000019070000}"/>
    <cellStyle name="Calculation" xfId="1920" xr:uid="{00000000-0005-0000-0000-00001A070000}"/>
    <cellStyle name="Calculation 2" xfId="1471" xr:uid="{00000000-0005-0000-0000-00001B070000}"/>
    <cellStyle name="Calculation 2 2" xfId="1472" xr:uid="{00000000-0005-0000-0000-00001C070000}"/>
    <cellStyle name="Calculation 3" xfId="1473" xr:uid="{00000000-0005-0000-0000-00001D070000}"/>
    <cellStyle name="Calculation_Bonanza prototype 작업사양서 rev2-1" xfId="1474" xr:uid="{00000000-0005-0000-0000-00001E070000}"/>
    <cellStyle name="Cellule liée" xfId="1475" xr:uid="{00000000-0005-0000-0000-00001F070000}"/>
    <cellStyle name="Check Cell" xfId="1965" xr:uid="{00000000-0005-0000-0000-000020070000}"/>
    <cellStyle name="Check Cell 2" xfId="1476" xr:uid="{00000000-0005-0000-0000-000021070000}"/>
    <cellStyle name="Check Cell 2 2" xfId="1477" xr:uid="{00000000-0005-0000-0000-000022070000}"/>
    <cellStyle name="Check Cell 2 3" xfId="1478" xr:uid="{00000000-0005-0000-0000-000023070000}"/>
    <cellStyle name="Check Cell_Bonanza prototype 작업사양서 rev2-1" xfId="1479" xr:uid="{00000000-0005-0000-0000-000024070000}"/>
    <cellStyle name="Commentaire" xfId="1480" xr:uid="{00000000-0005-0000-0000-000025070000}"/>
    <cellStyle name="Commentaire 2" xfId="1481" xr:uid="{00000000-0005-0000-0000-000026070000}"/>
    <cellStyle name="Commentaire 2 2" xfId="1482" xr:uid="{00000000-0005-0000-0000-000027070000}"/>
    <cellStyle name="Commentaire_Bonanza prototype 작업사양서 rev2-1" xfId="1483" xr:uid="{00000000-0005-0000-0000-000028070000}"/>
    <cellStyle name="Currency [0] 2" xfId="1484" xr:uid="{00000000-0005-0000-0000-000029070000}"/>
    <cellStyle name="Dezimal [0] 2" xfId="1485" xr:uid="{00000000-0005-0000-0000-00002A070000}"/>
    <cellStyle name="Dezimal [0] 2 2" xfId="1486" xr:uid="{00000000-0005-0000-0000-00002B070000}"/>
    <cellStyle name="Eingabe 2" xfId="1487" xr:uid="{00000000-0005-0000-0000-00002C070000}"/>
    <cellStyle name="Eingabe 2 2" xfId="3346" xr:uid="{00000000-0005-0000-0000-00002D070000}"/>
    <cellStyle name="Eingabe 2 3" xfId="3748" xr:uid="{00000000-0005-0000-0000-00002E070000}"/>
    <cellStyle name="Eingabe 3" xfId="1488" xr:uid="{00000000-0005-0000-0000-00002F070000}"/>
    <cellStyle name="Eingabe 3 2" xfId="1489" xr:uid="{00000000-0005-0000-0000-000030070000}"/>
    <cellStyle name="Eingabe 4" xfId="1490" xr:uid="{00000000-0005-0000-0000-000031070000}"/>
    <cellStyle name="Eingabe 5" xfId="3607" xr:uid="{00000000-0005-0000-0000-000032070000}"/>
    <cellStyle name="Entrée" xfId="1491" xr:uid="{00000000-0005-0000-0000-000033070000}"/>
    <cellStyle name="Ergebnis 2" xfId="1492" xr:uid="{00000000-0005-0000-0000-000034070000}"/>
    <cellStyle name="Ergebnis 2 2" xfId="3347" xr:uid="{00000000-0005-0000-0000-000035070000}"/>
    <cellStyle name="Ergebnis 2 3" xfId="3749" xr:uid="{00000000-0005-0000-0000-000036070000}"/>
    <cellStyle name="Ergebnis 3" xfId="1493" xr:uid="{00000000-0005-0000-0000-000037070000}"/>
    <cellStyle name="Ergebnis 3 2" xfId="1494" xr:uid="{00000000-0005-0000-0000-000038070000}"/>
    <cellStyle name="Ergebnis 4" xfId="1495" xr:uid="{00000000-0005-0000-0000-000039070000}"/>
    <cellStyle name="Ergebnis 5" xfId="3614" xr:uid="{00000000-0005-0000-0000-00003A070000}"/>
    <cellStyle name="Erklärender Text 2" xfId="1496" xr:uid="{00000000-0005-0000-0000-00003B070000}"/>
    <cellStyle name="Erklärender Text 2 2" xfId="3348" xr:uid="{00000000-0005-0000-0000-00003C070000}"/>
    <cellStyle name="Erklärender Text 2 3" xfId="3750" xr:uid="{00000000-0005-0000-0000-00003D070000}"/>
    <cellStyle name="Erklärender Text 3" xfId="1497" xr:uid="{00000000-0005-0000-0000-00003E070000}"/>
    <cellStyle name="Erklärender Text 3 2" xfId="1498" xr:uid="{00000000-0005-0000-0000-00003F070000}"/>
    <cellStyle name="Erklärender Text 4" xfId="1499" xr:uid="{00000000-0005-0000-0000-000040070000}"/>
    <cellStyle name="Erklärender Text 5" xfId="3613" xr:uid="{00000000-0005-0000-0000-000041070000}"/>
    <cellStyle name="Explanatory Text" xfId="1960" xr:uid="{00000000-0005-0000-0000-000042070000}"/>
    <cellStyle name="Explanatory Text 2" xfId="1500" xr:uid="{00000000-0005-0000-0000-000043070000}"/>
    <cellStyle name="Explanatory Text 2 2" xfId="1501" xr:uid="{00000000-0005-0000-0000-000044070000}"/>
    <cellStyle name="Explanatory Text 2 3" xfId="1502" xr:uid="{00000000-0005-0000-0000-000045070000}"/>
    <cellStyle name="Explanatory Text_Top,Bot 작업2" xfId="1503" xr:uid="{00000000-0005-0000-0000-000046070000}"/>
    <cellStyle name="Good" xfId="2188" xr:uid="{00000000-0005-0000-0000-000047070000}"/>
    <cellStyle name="Good 2" xfId="1504" xr:uid="{00000000-0005-0000-0000-000048070000}"/>
    <cellStyle name="Good 2 2" xfId="1505" xr:uid="{00000000-0005-0000-0000-000049070000}"/>
    <cellStyle name="Good 2 3" xfId="1506" xr:uid="{00000000-0005-0000-0000-00004A070000}"/>
    <cellStyle name="Good_Top,Bot 작업2" xfId="1507" xr:uid="{00000000-0005-0000-0000-00004B070000}"/>
    <cellStyle name="Gut 2" xfId="1508" xr:uid="{00000000-0005-0000-0000-00004C070000}"/>
    <cellStyle name="Gut 2 2" xfId="3349" xr:uid="{00000000-0005-0000-0000-00004D070000}"/>
    <cellStyle name="Gut 2 3" xfId="3751" xr:uid="{00000000-0005-0000-0000-00004E070000}"/>
    <cellStyle name="Gut 3" xfId="1509" xr:uid="{00000000-0005-0000-0000-00004F070000}"/>
    <cellStyle name="Gut 3 2" xfId="1510" xr:uid="{00000000-0005-0000-0000-000050070000}"/>
    <cellStyle name="Gut 4" xfId="1511" xr:uid="{00000000-0005-0000-0000-000051070000}"/>
    <cellStyle name="Gut 5" xfId="3604" xr:uid="{00000000-0005-0000-0000-000052070000}"/>
    <cellStyle name="Heading 1" xfId="2164" xr:uid="{00000000-0005-0000-0000-000053070000}"/>
    <cellStyle name="Heading 1 2" xfId="1512" xr:uid="{00000000-0005-0000-0000-000054070000}"/>
    <cellStyle name="Heading 1 2 2" xfId="1513" xr:uid="{00000000-0005-0000-0000-000055070000}"/>
    <cellStyle name="Heading 1 3" xfId="1514" xr:uid="{00000000-0005-0000-0000-000056070000}"/>
    <cellStyle name="Heading 1_CARRERA PLUS 본 작업 사양서 rev4" xfId="1515" xr:uid="{00000000-0005-0000-0000-000057070000}"/>
    <cellStyle name="Heading 2" xfId="2169" xr:uid="{00000000-0005-0000-0000-000058070000}"/>
    <cellStyle name="Heading 2 2" xfId="1516" xr:uid="{00000000-0005-0000-0000-000059070000}"/>
    <cellStyle name="Heading 2 2 2" xfId="1517" xr:uid="{00000000-0005-0000-0000-00005A070000}"/>
    <cellStyle name="Heading 2 3" xfId="1518" xr:uid="{00000000-0005-0000-0000-00005B070000}"/>
    <cellStyle name="Heading 2_Bonanza prototype 작업사양서 rev2-1" xfId="1519" xr:uid="{00000000-0005-0000-0000-00005C070000}"/>
    <cellStyle name="Heading 3" xfId="2174" xr:uid="{00000000-0005-0000-0000-00005D070000}"/>
    <cellStyle name="Heading 3 2" xfId="1520" xr:uid="{00000000-0005-0000-0000-00005E070000}"/>
    <cellStyle name="Heading 3 2 2" xfId="1521" xr:uid="{00000000-0005-0000-0000-00005F070000}"/>
    <cellStyle name="Heading 3 3" xfId="1522" xr:uid="{00000000-0005-0000-0000-000060070000}"/>
    <cellStyle name="Heading 3_CARRERA PLUS 본 작업 사양서 rev4" xfId="1523" xr:uid="{00000000-0005-0000-0000-000061070000}"/>
    <cellStyle name="Heading 4" xfId="2179" xr:uid="{00000000-0005-0000-0000-000062070000}"/>
    <cellStyle name="Heading 4 2" xfId="1524" xr:uid="{00000000-0005-0000-0000-000063070000}"/>
    <cellStyle name="Heading 4 2 2" xfId="1525" xr:uid="{00000000-0005-0000-0000-000064070000}"/>
    <cellStyle name="Heading 4 3" xfId="1526" xr:uid="{00000000-0005-0000-0000-000065070000}"/>
    <cellStyle name="Heading 4_CARRERA PLUS 본 작업 사양서 rev4" xfId="1527" xr:uid="{00000000-0005-0000-0000-000066070000}"/>
    <cellStyle name="Hinweis" xfId="1528" xr:uid="{00000000-0005-0000-0000-000067070000}"/>
    <cellStyle name="Hinweis 2" xfId="1529" xr:uid="{00000000-0005-0000-0000-000068070000}"/>
    <cellStyle name="Hinweis 2 2" xfId="1530" xr:uid="{00000000-0005-0000-0000-000069070000}"/>
    <cellStyle name="Hinweis 3" xfId="1531" xr:uid="{00000000-0005-0000-0000-00006A070000}"/>
    <cellStyle name="Hinweis 4" xfId="1532" xr:uid="{00000000-0005-0000-0000-00006B070000}"/>
    <cellStyle name="Hinweis_Bonanza prototype 작업사양서 rev2-1" xfId="1533" xr:uid="{00000000-0005-0000-0000-00006C070000}"/>
    <cellStyle name="Input" xfId="2158" xr:uid="{00000000-0005-0000-0000-00006D070000}"/>
    <cellStyle name="Input 2" xfId="1534" xr:uid="{00000000-0005-0000-0000-00006E070000}"/>
    <cellStyle name="Input 2 2" xfId="1535" xr:uid="{00000000-0005-0000-0000-00006F070000}"/>
    <cellStyle name="Input 2 3" xfId="1536" xr:uid="{00000000-0005-0000-0000-000070070000}"/>
    <cellStyle name="Input_Bonanza prototype 작업사양서 rev2-1" xfId="1537" xr:uid="{00000000-0005-0000-0000-000071070000}"/>
    <cellStyle name="Insatisfaisant" xfId="1538" xr:uid="{00000000-0005-0000-0000-000072070000}"/>
    <cellStyle name="Linked Cell" xfId="2148" xr:uid="{00000000-0005-0000-0000-000073070000}"/>
    <cellStyle name="Linked Cell 2" xfId="1539" xr:uid="{00000000-0005-0000-0000-000074070000}"/>
    <cellStyle name="Linked Cell 2 2" xfId="1540" xr:uid="{00000000-0005-0000-0000-000075070000}"/>
    <cellStyle name="Linked Cell 2 3" xfId="1541" xr:uid="{00000000-0005-0000-0000-000076070000}"/>
    <cellStyle name="Linked Cell_Bonanza prototype 작업사양서 rev2-1" xfId="1542" xr:uid="{00000000-0005-0000-0000-000077070000}"/>
    <cellStyle name="Milliers 2" xfId="3752" xr:uid="{00000000-0005-0000-0000-000078070000}"/>
    <cellStyle name="Neutral 2" xfId="1543" xr:uid="{00000000-0005-0000-0000-000079070000}"/>
    <cellStyle name="Neutral 2 2" xfId="3350" xr:uid="{00000000-0005-0000-0000-00007A070000}"/>
    <cellStyle name="Neutral 2 3" xfId="3753" xr:uid="{00000000-0005-0000-0000-00007B070000}"/>
    <cellStyle name="Neutral 3" xfId="1544" xr:uid="{00000000-0005-0000-0000-00007C070000}"/>
    <cellStyle name="Neutral 3 2" xfId="1545" xr:uid="{00000000-0005-0000-0000-00007D070000}"/>
    <cellStyle name="Neutral 4" xfId="1546" xr:uid="{00000000-0005-0000-0000-00007E070000}"/>
    <cellStyle name="Neutral 5" xfId="3606" xr:uid="{00000000-0005-0000-0000-00007F070000}"/>
    <cellStyle name="Neutre" xfId="1547" xr:uid="{00000000-0005-0000-0000-000080070000}"/>
    <cellStyle name="Normal 2" xfId="1548" xr:uid="{00000000-0005-0000-0000-000081070000}"/>
    <cellStyle name="Normal 2 2" xfId="1549" xr:uid="{00000000-0005-0000-0000-000082070000}"/>
    <cellStyle name="Normal 2 3" xfId="1550" xr:uid="{00000000-0005-0000-0000-000083070000}"/>
    <cellStyle name="Normal 2 4" xfId="3754" xr:uid="{00000000-0005-0000-0000-000084070000}"/>
    <cellStyle name="Normal 3" xfId="1551" xr:uid="{00000000-0005-0000-0000-000085070000}"/>
    <cellStyle name="Normal 3 2" xfId="1552" xr:uid="{00000000-0005-0000-0000-000086070000}"/>
    <cellStyle name="Normal 3 2 2" xfId="3755" xr:uid="{00000000-0005-0000-0000-000087070000}"/>
    <cellStyle name="Normal 3 3" xfId="1553" xr:uid="{00000000-0005-0000-0000-000088070000}"/>
    <cellStyle name="Normal 3 4" xfId="3756" xr:uid="{00000000-0005-0000-0000-000089070000}"/>
    <cellStyle name="Note" xfId="1950" xr:uid="{00000000-0005-0000-0000-00008A070000}"/>
    <cellStyle name="Note 2" xfId="1554" xr:uid="{00000000-0005-0000-0000-00008B070000}"/>
    <cellStyle name="Note 2 2" xfId="1555" xr:uid="{00000000-0005-0000-0000-00008C070000}"/>
    <cellStyle name="Note 3" xfId="1556" xr:uid="{00000000-0005-0000-0000-00008D070000}"/>
    <cellStyle name="Note 4" xfId="1557" xr:uid="{00000000-0005-0000-0000-00008E070000}"/>
    <cellStyle name="Note_Bonanza prototype 작업사양서 rev2-1" xfId="1558" xr:uid="{00000000-0005-0000-0000-00008F070000}"/>
    <cellStyle name="Notiz 10" xfId="1560" xr:uid="{00000000-0005-0000-0000-000090070000}"/>
    <cellStyle name="Notiz 11" xfId="1561" xr:uid="{00000000-0005-0000-0000-000091070000}"/>
    <cellStyle name="Notiz 12" xfId="1562" xr:uid="{00000000-0005-0000-0000-000092070000}"/>
    <cellStyle name="Notiz 13" xfId="1563" xr:uid="{00000000-0005-0000-0000-000093070000}"/>
    <cellStyle name="Notiz 14" xfId="1564" xr:uid="{00000000-0005-0000-0000-000094070000}"/>
    <cellStyle name="Notiz 15" xfId="1565" xr:uid="{00000000-0005-0000-0000-000095070000}"/>
    <cellStyle name="Notiz 16" xfId="1566" xr:uid="{00000000-0005-0000-0000-000096070000}"/>
    <cellStyle name="Notiz 17" xfId="1567" xr:uid="{00000000-0005-0000-0000-000097070000}"/>
    <cellStyle name="Notiz 18" xfId="1568" xr:uid="{00000000-0005-0000-0000-000098070000}"/>
    <cellStyle name="Notiz 19" xfId="1569" xr:uid="{00000000-0005-0000-0000-000099070000}"/>
    <cellStyle name="Notiz 2" xfId="1570" xr:uid="{00000000-0005-0000-0000-00009A070000}"/>
    <cellStyle name="Notiz 2 10" xfId="1571" xr:uid="{00000000-0005-0000-0000-00009B070000}"/>
    <cellStyle name="Notiz 2 11" xfId="3351" xr:uid="{00000000-0005-0000-0000-00009C070000}"/>
    <cellStyle name="Notiz 2 2" xfId="1572" xr:uid="{00000000-0005-0000-0000-00009D070000}"/>
    <cellStyle name="Notiz 2 2 2" xfId="1573" xr:uid="{00000000-0005-0000-0000-00009E070000}"/>
    <cellStyle name="Notiz 2 2 2 2" xfId="1574" xr:uid="{00000000-0005-0000-0000-00009F070000}"/>
    <cellStyle name="Notiz 2 2 2 2 2" xfId="1575" xr:uid="{00000000-0005-0000-0000-0000A0070000}"/>
    <cellStyle name="Notiz 2 2 2 2 3" xfId="1576" xr:uid="{00000000-0005-0000-0000-0000A1070000}"/>
    <cellStyle name="Notiz 2 2 2 2 4" xfId="3574" xr:uid="{00000000-0005-0000-0000-0000A2070000}"/>
    <cellStyle name="Notiz 2 2 2 3" xfId="1577" xr:uid="{00000000-0005-0000-0000-0000A3070000}"/>
    <cellStyle name="Notiz 2 2 2 3 2" xfId="1578" xr:uid="{00000000-0005-0000-0000-0000A4070000}"/>
    <cellStyle name="Notiz 2 2 2 3 3" xfId="1579" xr:uid="{00000000-0005-0000-0000-0000A5070000}"/>
    <cellStyle name="Notiz 2 2 2 3 4" xfId="3473" xr:uid="{00000000-0005-0000-0000-0000A6070000}"/>
    <cellStyle name="Notiz 2 2 2 4" xfId="1580" xr:uid="{00000000-0005-0000-0000-0000A7070000}"/>
    <cellStyle name="Notiz 2 2 2 5" xfId="1581" xr:uid="{00000000-0005-0000-0000-0000A8070000}"/>
    <cellStyle name="Notiz 2 2 2 6" xfId="3353" xr:uid="{00000000-0005-0000-0000-0000A9070000}"/>
    <cellStyle name="Notiz 2 2 2_AJ001456 SPREADER BARS 30cm 본작업사양서 rev5(2014.11.06)--작업중" xfId="1582" xr:uid="{00000000-0005-0000-0000-0000AA070000}"/>
    <cellStyle name="Notiz 2 2 3" xfId="3352" xr:uid="{00000000-0005-0000-0000-0000AB070000}"/>
    <cellStyle name="Notiz 2 2_AJ001456 SPREADER BARS 30cm 본작업사양서 rev5(2014.11.06)--작업중" xfId="1583" xr:uid="{00000000-0005-0000-0000-0000AC070000}"/>
    <cellStyle name="Notiz 2 3" xfId="1584" xr:uid="{00000000-0005-0000-0000-0000AD070000}"/>
    <cellStyle name="Notiz 2 3 2" xfId="3354" xr:uid="{00000000-0005-0000-0000-0000AE070000}"/>
    <cellStyle name="Notiz 2 4" xfId="1585" xr:uid="{00000000-0005-0000-0000-0000AF070000}"/>
    <cellStyle name="Notiz 2 4 2" xfId="3355" xr:uid="{00000000-0005-0000-0000-0000B0070000}"/>
    <cellStyle name="Notiz 2 5" xfId="1586" xr:uid="{00000000-0005-0000-0000-0000B1070000}"/>
    <cellStyle name="Notiz 2 5 2" xfId="3356" xr:uid="{00000000-0005-0000-0000-0000B2070000}"/>
    <cellStyle name="Notiz 2 6" xfId="1587" xr:uid="{00000000-0005-0000-0000-0000B3070000}"/>
    <cellStyle name="Notiz 2 6 2" xfId="1588" xr:uid="{00000000-0005-0000-0000-0000B4070000}"/>
    <cellStyle name="Notiz 2 6 2 2" xfId="1589" xr:uid="{00000000-0005-0000-0000-0000B5070000}"/>
    <cellStyle name="Notiz 2 6 2 3" xfId="1590" xr:uid="{00000000-0005-0000-0000-0000B6070000}"/>
    <cellStyle name="Notiz 2 6 2 4" xfId="3575" xr:uid="{00000000-0005-0000-0000-0000B7070000}"/>
    <cellStyle name="Notiz 2 6 3" xfId="1591" xr:uid="{00000000-0005-0000-0000-0000B8070000}"/>
    <cellStyle name="Notiz 2 6 3 2" xfId="1592" xr:uid="{00000000-0005-0000-0000-0000B9070000}"/>
    <cellStyle name="Notiz 2 6 3 3" xfId="1593" xr:uid="{00000000-0005-0000-0000-0000BA070000}"/>
    <cellStyle name="Notiz 2 6 3 4" xfId="3474" xr:uid="{00000000-0005-0000-0000-0000BB070000}"/>
    <cellStyle name="Notiz 2 6 4" xfId="1594" xr:uid="{00000000-0005-0000-0000-0000BC070000}"/>
    <cellStyle name="Notiz 2 6 5" xfId="1595" xr:uid="{00000000-0005-0000-0000-0000BD070000}"/>
    <cellStyle name="Notiz 2 6 6" xfId="3357" xr:uid="{00000000-0005-0000-0000-0000BE070000}"/>
    <cellStyle name="Notiz 2 6_AJ001456 SPREADER BARS 30cm 본작업사양서 rev5(2014.11.06)--작업중" xfId="1596" xr:uid="{00000000-0005-0000-0000-0000BF070000}"/>
    <cellStyle name="Notiz 2 7" xfId="1597" xr:uid="{00000000-0005-0000-0000-0000C0070000}"/>
    <cellStyle name="Notiz 2 7 2" xfId="1598" xr:uid="{00000000-0005-0000-0000-0000C1070000}"/>
    <cellStyle name="Notiz 2 7 3" xfId="1599" xr:uid="{00000000-0005-0000-0000-0000C2070000}"/>
    <cellStyle name="Notiz 2 7 4" xfId="1600" xr:uid="{00000000-0005-0000-0000-0000C3070000}"/>
    <cellStyle name="Notiz 2 7 5" xfId="3573" xr:uid="{00000000-0005-0000-0000-0000C4070000}"/>
    <cellStyle name="Notiz 2 7_Bonanza prototype 작업사양서 rev2-1" xfId="1601" xr:uid="{00000000-0005-0000-0000-0000C5070000}"/>
    <cellStyle name="Notiz 2 8" xfId="1602" xr:uid="{00000000-0005-0000-0000-0000C6070000}"/>
    <cellStyle name="Notiz 2 8 2" xfId="1603" xr:uid="{00000000-0005-0000-0000-0000C7070000}"/>
    <cellStyle name="Notiz 2 8 3" xfId="1604" xr:uid="{00000000-0005-0000-0000-0000C8070000}"/>
    <cellStyle name="Notiz 2 8 4" xfId="3472" xr:uid="{00000000-0005-0000-0000-0000C9070000}"/>
    <cellStyle name="Notiz 2 9" xfId="1605" xr:uid="{00000000-0005-0000-0000-0000CA070000}"/>
    <cellStyle name="Notiz 2 9 2" xfId="1606" xr:uid="{00000000-0005-0000-0000-0000CB070000}"/>
    <cellStyle name="Notiz 2_AJ001456 SPREADER BARS 30cm 본작업사양서 rev5(2014.11.06)--작업중" xfId="1607" xr:uid="{00000000-0005-0000-0000-0000CC070000}"/>
    <cellStyle name="Notiz 20" xfId="1608" xr:uid="{00000000-0005-0000-0000-0000CD070000}"/>
    <cellStyle name="Notiz 21" xfId="1609" xr:uid="{00000000-0005-0000-0000-0000CE070000}"/>
    <cellStyle name="Notiz 22" xfId="1559" xr:uid="{00000000-0005-0000-0000-0000CF070000}"/>
    <cellStyle name="Notiz 3" xfId="1610" xr:uid="{00000000-0005-0000-0000-0000D0070000}"/>
    <cellStyle name="Notiz 3 2" xfId="3358" xr:uid="{00000000-0005-0000-0000-0000D1070000}"/>
    <cellStyle name="Notiz 4" xfId="1611" xr:uid="{00000000-0005-0000-0000-0000D2070000}"/>
    <cellStyle name="Notiz 4 2" xfId="1612" xr:uid="{00000000-0005-0000-0000-0000D3070000}"/>
    <cellStyle name="Notiz 4 2 2" xfId="1613" xr:uid="{00000000-0005-0000-0000-0000D4070000}"/>
    <cellStyle name="Notiz 4 2 3" xfId="1614" xr:uid="{00000000-0005-0000-0000-0000D5070000}"/>
    <cellStyle name="Notiz 4 2 4" xfId="3576" xr:uid="{00000000-0005-0000-0000-0000D6070000}"/>
    <cellStyle name="Notiz 4 3" xfId="1615" xr:uid="{00000000-0005-0000-0000-0000D7070000}"/>
    <cellStyle name="Notiz 4 3 2" xfId="1616" xr:uid="{00000000-0005-0000-0000-0000D8070000}"/>
    <cellStyle name="Notiz 4 3 3" xfId="1617" xr:uid="{00000000-0005-0000-0000-0000D9070000}"/>
    <cellStyle name="Notiz 4 3 4" xfId="3475" xr:uid="{00000000-0005-0000-0000-0000DA070000}"/>
    <cellStyle name="Notiz 4 4" xfId="1618" xr:uid="{00000000-0005-0000-0000-0000DB070000}"/>
    <cellStyle name="Notiz 4 5" xfId="1619" xr:uid="{00000000-0005-0000-0000-0000DC070000}"/>
    <cellStyle name="Notiz 4 6" xfId="3359" xr:uid="{00000000-0005-0000-0000-0000DD070000}"/>
    <cellStyle name="Notiz 4_AJ001456 SPREADER BARS 30cm 본작업사양서 rev5(2014.11.06)--작업중" xfId="1620" xr:uid="{00000000-0005-0000-0000-0000DE070000}"/>
    <cellStyle name="Notiz 5" xfId="1621" xr:uid="{00000000-0005-0000-0000-0000DF070000}"/>
    <cellStyle name="Notiz 5 2" xfId="1622" xr:uid="{00000000-0005-0000-0000-0000E0070000}"/>
    <cellStyle name="Notiz 5 2 2" xfId="1623" xr:uid="{00000000-0005-0000-0000-0000E1070000}"/>
    <cellStyle name="Notiz 5 2 3" xfId="1624" xr:uid="{00000000-0005-0000-0000-0000E2070000}"/>
    <cellStyle name="Notiz 5 2 4" xfId="3577" xr:uid="{00000000-0005-0000-0000-0000E3070000}"/>
    <cellStyle name="Notiz 5 3" xfId="1625" xr:uid="{00000000-0005-0000-0000-0000E4070000}"/>
    <cellStyle name="Notiz 5 3 2" xfId="1626" xr:uid="{00000000-0005-0000-0000-0000E5070000}"/>
    <cellStyle name="Notiz 5 3 3" xfId="1627" xr:uid="{00000000-0005-0000-0000-0000E6070000}"/>
    <cellStyle name="Notiz 5 3 4" xfId="3476" xr:uid="{00000000-0005-0000-0000-0000E7070000}"/>
    <cellStyle name="Notiz 5 4" xfId="1628" xr:uid="{00000000-0005-0000-0000-0000E8070000}"/>
    <cellStyle name="Notiz 5 5" xfId="3360" xr:uid="{00000000-0005-0000-0000-0000E9070000}"/>
    <cellStyle name="Notiz 5_AJ001456 SPREADER BARS 30cm 본작업사양서 rev5(2014.11.06)--작업중" xfId="1629" xr:uid="{00000000-0005-0000-0000-0000EA070000}"/>
    <cellStyle name="Notiz 6" xfId="1630" xr:uid="{00000000-0005-0000-0000-0000EB070000}"/>
    <cellStyle name="Notiz 6 2" xfId="1631" xr:uid="{00000000-0005-0000-0000-0000EC070000}"/>
    <cellStyle name="Notiz 6 2 2" xfId="1632" xr:uid="{00000000-0005-0000-0000-0000ED070000}"/>
    <cellStyle name="Notiz 6 2 3" xfId="1633" xr:uid="{00000000-0005-0000-0000-0000EE070000}"/>
    <cellStyle name="Notiz 6 2 4" xfId="3578" xr:uid="{00000000-0005-0000-0000-0000EF070000}"/>
    <cellStyle name="Notiz 6 3" xfId="1634" xr:uid="{00000000-0005-0000-0000-0000F0070000}"/>
    <cellStyle name="Notiz 6 3 2" xfId="1635" xr:uid="{00000000-0005-0000-0000-0000F1070000}"/>
    <cellStyle name="Notiz 6 3 3" xfId="1636" xr:uid="{00000000-0005-0000-0000-0000F2070000}"/>
    <cellStyle name="Notiz 6 3 4" xfId="3477" xr:uid="{00000000-0005-0000-0000-0000F3070000}"/>
    <cellStyle name="Notiz 6 4" xfId="1637" xr:uid="{00000000-0005-0000-0000-0000F4070000}"/>
    <cellStyle name="Notiz 6 5" xfId="1638" xr:uid="{00000000-0005-0000-0000-0000F5070000}"/>
    <cellStyle name="Notiz 6 6" xfId="3361" xr:uid="{00000000-0005-0000-0000-0000F6070000}"/>
    <cellStyle name="Notiz 6_Bolero 5_2016 본작업 사양서 rev18" xfId="3243" xr:uid="{00000000-0005-0000-0000-0000F7070000}"/>
    <cellStyle name="Notiz 7" xfId="1639" xr:uid="{00000000-0005-0000-0000-0000F8070000}"/>
    <cellStyle name="Notiz 8" xfId="1640" xr:uid="{00000000-0005-0000-0000-0000F9070000}"/>
    <cellStyle name="Notiz 9" xfId="1641" xr:uid="{00000000-0005-0000-0000-0000FA070000}"/>
    <cellStyle name="Output" xfId="2200" xr:uid="{00000000-0005-0000-0000-0000FB070000}"/>
    <cellStyle name="Output 2" xfId="1642" xr:uid="{00000000-0005-0000-0000-0000FC070000}"/>
    <cellStyle name="Output 2 2" xfId="1643" xr:uid="{00000000-0005-0000-0000-0000FD070000}"/>
    <cellStyle name="Output 3" xfId="1644" xr:uid="{00000000-0005-0000-0000-0000FE070000}"/>
    <cellStyle name="Output_Bonanza prototype 작업사양서 rev2-1" xfId="1645" xr:uid="{00000000-0005-0000-0000-0000FF070000}"/>
    <cellStyle name="Prozent 2" xfId="1646" xr:uid="{00000000-0005-0000-0000-000000080000}"/>
    <cellStyle name="Prozent 3" xfId="1647" xr:uid="{00000000-0005-0000-0000-000001080000}"/>
    <cellStyle name="Satisfaisant" xfId="1648" xr:uid="{00000000-0005-0000-0000-000002080000}"/>
    <cellStyle name="Schlecht 2" xfId="1649" xr:uid="{00000000-0005-0000-0000-000003080000}"/>
    <cellStyle name="Schlecht 2 2" xfId="3362" xr:uid="{00000000-0005-0000-0000-000004080000}"/>
    <cellStyle name="Schlecht 2 3" xfId="3757" xr:uid="{00000000-0005-0000-0000-000005080000}"/>
    <cellStyle name="Schlecht 3" xfId="1650" xr:uid="{00000000-0005-0000-0000-000006080000}"/>
    <cellStyle name="Schlecht 3 2" xfId="1651" xr:uid="{00000000-0005-0000-0000-000007080000}"/>
    <cellStyle name="Schlecht 4" xfId="1652" xr:uid="{00000000-0005-0000-0000-000008080000}"/>
    <cellStyle name="Schlecht 5" xfId="3605" xr:uid="{00000000-0005-0000-0000-000009080000}"/>
    <cellStyle name="Sortie" xfId="1653" xr:uid="{00000000-0005-0000-0000-00000A080000}"/>
    <cellStyle name="Standard" xfId="0" builtinId="0"/>
    <cellStyle name="Standard 10" xfId="1654" xr:uid="{00000000-0005-0000-0000-00000B080000}"/>
    <cellStyle name="Standard 10 2" xfId="1655" xr:uid="{00000000-0005-0000-0000-00000C080000}"/>
    <cellStyle name="Standard 10 2 2" xfId="1656" xr:uid="{00000000-0005-0000-0000-00000D080000}"/>
    <cellStyle name="Standard 10 2 3" xfId="1657" xr:uid="{00000000-0005-0000-0000-00000E080000}"/>
    <cellStyle name="Standard 10 2 4" xfId="3488" xr:uid="{00000000-0005-0000-0000-00000F080000}"/>
    <cellStyle name="Standard 10 3" xfId="1658" xr:uid="{00000000-0005-0000-0000-000010080000}"/>
    <cellStyle name="Standard 10 3 2" xfId="1659" xr:uid="{00000000-0005-0000-0000-000011080000}"/>
    <cellStyle name="Standard 10 3 3" xfId="1660" xr:uid="{00000000-0005-0000-0000-000012080000}"/>
    <cellStyle name="Standard 10 3 4" xfId="3387" xr:uid="{00000000-0005-0000-0000-000013080000}"/>
    <cellStyle name="Standard 10 4" xfId="1661" xr:uid="{00000000-0005-0000-0000-000014080000}"/>
    <cellStyle name="Standard 10 5" xfId="3247" xr:uid="{00000000-0005-0000-0000-000015080000}"/>
    <cellStyle name="Standard 10_ title" xfId="1662" xr:uid="{00000000-0005-0000-0000-000016080000}"/>
    <cellStyle name="Standard 11" xfId="1663" xr:uid="{00000000-0005-0000-0000-000017080000}"/>
    <cellStyle name="Standard 11 2" xfId="1664" xr:uid="{00000000-0005-0000-0000-000018080000}"/>
    <cellStyle name="Standard 11 2 2" xfId="1665" xr:uid="{00000000-0005-0000-0000-000019080000}"/>
    <cellStyle name="Standard 11 2 3" xfId="1666" xr:uid="{00000000-0005-0000-0000-00001A080000}"/>
    <cellStyle name="Standard 11 2 4" xfId="3579" xr:uid="{00000000-0005-0000-0000-00001B080000}"/>
    <cellStyle name="Standard 11 3" xfId="1667" xr:uid="{00000000-0005-0000-0000-00001C080000}"/>
    <cellStyle name="Standard 11 3 2" xfId="1668" xr:uid="{00000000-0005-0000-0000-00001D080000}"/>
    <cellStyle name="Standard 11 3 3" xfId="1669" xr:uid="{00000000-0005-0000-0000-00001E080000}"/>
    <cellStyle name="Standard 11 3 4" xfId="3478" xr:uid="{00000000-0005-0000-0000-00001F080000}"/>
    <cellStyle name="Standard 11 4" xfId="1670" xr:uid="{00000000-0005-0000-0000-000020080000}"/>
    <cellStyle name="Standard 11 4 2" xfId="1671" xr:uid="{00000000-0005-0000-0000-000021080000}"/>
    <cellStyle name="Standard 11 5" xfId="1672" xr:uid="{00000000-0005-0000-0000-000022080000}"/>
    <cellStyle name="Standard 11 6" xfId="3363" xr:uid="{00000000-0005-0000-0000-000023080000}"/>
    <cellStyle name="Standard 11_ title" xfId="1673" xr:uid="{00000000-0005-0000-0000-000024080000}"/>
    <cellStyle name="Standard 12" xfId="1674" xr:uid="{00000000-0005-0000-0000-000025080000}"/>
    <cellStyle name="Standard 12 2" xfId="1675" xr:uid="{00000000-0005-0000-0000-000026080000}"/>
    <cellStyle name="Standard 12 3" xfId="1676" xr:uid="{00000000-0005-0000-0000-000027080000}"/>
    <cellStyle name="Standard 13" xfId="1677" xr:uid="{00000000-0005-0000-0000-000028080000}"/>
    <cellStyle name="Standard 13 2" xfId="1678" xr:uid="{00000000-0005-0000-0000-000029080000}"/>
    <cellStyle name="Standard 13 3" xfId="1679" xr:uid="{00000000-0005-0000-0000-00002A080000}"/>
    <cellStyle name="Standard 14" xfId="1" xr:uid="{00000000-0005-0000-0000-00002B080000}"/>
    <cellStyle name="Standard 15" xfId="3864" xr:uid="{99D47983-B409-4D5B-B84F-A85EF5C2240F}"/>
    <cellStyle name="Standard 16" xfId="3867" xr:uid="{AEA35D78-23E2-46C1-8335-7D160911F2F4}"/>
    <cellStyle name="Standard 17" xfId="3868" xr:uid="{D0AA4A86-5DD6-47B1-A94B-269E9A6B7466}"/>
    <cellStyle name="Standard 18" xfId="3869" xr:uid="{EC38DDAF-B115-41E5-8983-69714F88F88F}"/>
    <cellStyle name="Standard 19" xfId="3871" xr:uid="{9F753D64-FE67-4D1C-8C54-A51BF525A5F9}"/>
    <cellStyle name="Standard 2" xfId="1680" xr:uid="{00000000-0005-0000-0000-00002C080000}"/>
    <cellStyle name="Standard 2 2" xfId="1681" xr:uid="{00000000-0005-0000-0000-00002D080000}"/>
    <cellStyle name="Standard 2 2 2" xfId="1682" xr:uid="{00000000-0005-0000-0000-00002E080000}"/>
    <cellStyle name="Standard 2 2_Line Table" xfId="1683" xr:uid="{00000000-0005-0000-0000-00002F080000}"/>
    <cellStyle name="Standard 2 3" xfId="1684" xr:uid="{00000000-0005-0000-0000-000030080000}"/>
    <cellStyle name="Standard 2 3 2" xfId="1685" xr:uid="{00000000-0005-0000-0000-000031080000}"/>
    <cellStyle name="Standard 2 3 3" xfId="1686" xr:uid="{00000000-0005-0000-0000-000032080000}"/>
    <cellStyle name="Standard 2 4" xfId="1687" xr:uid="{00000000-0005-0000-0000-000033080000}"/>
    <cellStyle name="Standard 20" xfId="3872" xr:uid="{91967CEC-7392-46FF-A768-7CB68CF7F829}"/>
    <cellStyle name="Standard 21" xfId="3870" xr:uid="{7D758104-4138-41AA-A4A1-677549273E7E}"/>
    <cellStyle name="Standard 22" xfId="3873" xr:uid="{3B833317-E6A1-48EE-86DE-B4C4B48191B0}"/>
    <cellStyle name="Standard 23" xfId="3874" xr:uid="{D76C3ACF-4511-40C4-B567-F287FA87B9E3}"/>
    <cellStyle name="Standard 3" xfId="1688" xr:uid="{00000000-0005-0000-0000-000034080000}"/>
    <cellStyle name="Standard 3 10" xfId="3246" xr:uid="{00000000-0005-0000-0000-000035080000}"/>
    <cellStyle name="Standard 3 2" xfId="1689" xr:uid="{00000000-0005-0000-0000-000036080000}"/>
    <cellStyle name="Standard 3 2 2" xfId="1690" xr:uid="{00000000-0005-0000-0000-000037080000}"/>
    <cellStyle name="Standard 3 2 2 2" xfId="1691" xr:uid="{00000000-0005-0000-0000-000038080000}"/>
    <cellStyle name="Standard 3 2 2 2 2" xfId="1692" xr:uid="{00000000-0005-0000-0000-000039080000}"/>
    <cellStyle name="Standard 3 2 2 2 3" xfId="1693" xr:uid="{00000000-0005-0000-0000-00003A080000}"/>
    <cellStyle name="Standard 3 2 2 2 4" xfId="3581" xr:uid="{00000000-0005-0000-0000-00003B080000}"/>
    <cellStyle name="Standard 3 2 2 3" xfId="1694" xr:uid="{00000000-0005-0000-0000-00003C080000}"/>
    <cellStyle name="Standard 3 2 2 3 2" xfId="1695" xr:uid="{00000000-0005-0000-0000-00003D080000}"/>
    <cellStyle name="Standard 3 2 2 3 3" xfId="1696" xr:uid="{00000000-0005-0000-0000-00003E080000}"/>
    <cellStyle name="Standard 3 2 2 3 4" xfId="3480" xr:uid="{00000000-0005-0000-0000-00003F080000}"/>
    <cellStyle name="Standard 3 2 2 4" xfId="1697" xr:uid="{00000000-0005-0000-0000-000040080000}"/>
    <cellStyle name="Standard 3 2 2 5" xfId="1698" xr:uid="{00000000-0005-0000-0000-000041080000}"/>
    <cellStyle name="Standard 3 2 2 6" xfId="3365" xr:uid="{00000000-0005-0000-0000-000042080000}"/>
    <cellStyle name="Standard 3 2 2_AJ001456 SPREADER BARS 30cm 본작업사양서 rev5(2014.11.06)--작업중" xfId="1699" xr:uid="{00000000-0005-0000-0000-000043080000}"/>
    <cellStyle name="Standard 3 2 3" xfId="1700" xr:uid="{00000000-0005-0000-0000-000044080000}"/>
    <cellStyle name="Standard 3 2 3 2" xfId="1701" xr:uid="{00000000-0005-0000-0000-000045080000}"/>
    <cellStyle name="Standard 3 2 3 2 2" xfId="1702" xr:uid="{00000000-0005-0000-0000-000046080000}"/>
    <cellStyle name="Standard 3 2 3 2 3" xfId="1703" xr:uid="{00000000-0005-0000-0000-000047080000}"/>
    <cellStyle name="Standard 3 2 3 2 4" xfId="3582" xr:uid="{00000000-0005-0000-0000-000048080000}"/>
    <cellStyle name="Standard 3 2 3 3" xfId="1704" xr:uid="{00000000-0005-0000-0000-000049080000}"/>
    <cellStyle name="Standard 3 2 3 3 2" xfId="1705" xr:uid="{00000000-0005-0000-0000-00004A080000}"/>
    <cellStyle name="Standard 3 2 3 3 3" xfId="1706" xr:uid="{00000000-0005-0000-0000-00004B080000}"/>
    <cellStyle name="Standard 3 2 3 3 4" xfId="3481" xr:uid="{00000000-0005-0000-0000-00004C080000}"/>
    <cellStyle name="Standard 3 2 3 4" xfId="1707" xr:uid="{00000000-0005-0000-0000-00004D080000}"/>
    <cellStyle name="Standard 3 2 3 5" xfId="1708" xr:uid="{00000000-0005-0000-0000-00004E080000}"/>
    <cellStyle name="Standard 3 2 3 6" xfId="3366" xr:uid="{00000000-0005-0000-0000-00004F080000}"/>
    <cellStyle name="Standard 3 2 3_AJ001456 SPREADER BARS 30cm 본작업사양서 rev5(2014.11.06)--작업중" xfId="1709" xr:uid="{00000000-0005-0000-0000-000050080000}"/>
    <cellStyle name="Standard 3 2 4" xfId="1710" xr:uid="{00000000-0005-0000-0000-000051080000}"/>
    <cellStyle name="Standard 3 2 4 2" xfId="1711" xr:uid="{00000000-0005-0000-0000-000052080000}"/>
    <cellStyle name="Standard 3 2 4 2 2" xfId="1712" xr:uid="{00000000-0005-0000-0000-000053080000}"/>
    <cellStyle name="Standard 3 2 4 2 3" xfId="1713" xr:uid="{00000000-0005-0000-0000-000054080000}"/>
    <cellStyle name="Standard 3 2 4 2 4" xfId="3583" xr:uid="{00000000-0005-0000-0000-000055080000}"/>
    <cellStyle name="Standard 3 2 4 3" xfId="1714" xr:uid="{00000000-0005-0000-0000-000056080000}"/>
    <cellStyle name="Standard 3 2 4 3 2" xfId="1715" xr:uid="{00000000-0005-0000-0000-000057080000}"/>
    <cellStyle name="Standard 3 2 4 3 3" xfId="1716" xr:uid="{00000000-0005-0000-0000-000058080000}"/>
    <cellStyle name="Standard 3 2 4 3 4" xfId="3482" xr:uid="{00000000-0005-0000-0000-000059080000}"/>
    <cellStyle name="Standard 3 2 4 4" xfId="1717" xr:uid="{00000000-0005-0000-0000-00005A080000}"/>
    <cellStyle name="Standard 3 2 4 5" xfId="1718" xr:uid="{00000000-0005-0000-0000-00005B080000}"/>
    <cellStyle name="Standard 3 2 4 6" xfId="3367" xr:uid="{00000000-0005-0000-0000-00005C080000}"/>
    <cellStyle name="Standard 3 2 4_AJ001456 SPREADER BARS 30cm 본작업사양서 rev5(2014.11.06)--작업중" xfId="1719" xr:uid="{00000000-0005-0000-0000-00005D080000}"/>
    <cellStyle name="Standard 3 2 5" xfId="1720" xr:uid="{00000000-0005-0000-0000-00005E080000}"/>
    <cellStyle name="Standard 3 2 5 2" xfId="1721" xr:uid="{00000000-0005-0000-0000-00005F080000}"/>
    <cellStyle name="Standard 3 2 5 3" xfId="1722" xr:uid="{00000000-0005-0000-0000-000060080000}"/>
    <cellStyle name="Standard 3 2 5 4" xfId="1723" xr:uid="{00000000-0005-0000-0000-000061080000}"/>
    <cellStyle name="Standard 3 2 5 5" xfId="3580" xr:uid="{00000000-0005-0000-0000-000062080000}"/>
    <cellStyle name="Standard 3 2 5_CARRERA PLUS 본 작업 사양서 rev4" xfId="1724" xr:uid="{00000000-0005-0000-0000-000063080000}"/>
    <cellStyle name="Standard 3 2 6" xfId="1725" xr:uid="{00000000-0005-0000-0000-000064080000}"/>
    <cellStyle name="Standard 3 2 6 2" xfId="1726" xr:uid="{00000000-0005-0000-0000-000065080000}"/>
    <cellStyle name="Standard 3 2 6 3" xfId="1727" xr:uid="{00000000-0005-0000-0000-000066080000}"/>
    <cellStyle name="Standard 3 2 6 4" xfId="1728" xr:uid="{00000000-0005-0000-0000-000067080000}"/>
    <cellStyle name="Standard 3 2 6 5" xfId="3479" xr:uid="{00000000-0005-0000-0000-000068080000}"/>
    <cellStyle name="Standard 3 2 6_CARRERA PLUS 본 작업 사양서 rev4" xfId="1729" xr:uid="{00000000-0005-0000-0000-000069080000}"/>
    <cellStyle name="Standard 3 2 7" xfId="1730" xr:uid="{00000000-0005-0000-0000-00006A080000}"/>
    <cellStyle name="Standard 3 2 8" xfId="1731" xr:uid="{00000000-0005-0000-0000-00006B080000}"/>
    <cellStyle name="Standard 3 2 9" xfId="3364" xr:uid="{00000000-0005-0000-0000-00006C080000}"/>
    <cellStyle name="Standard 3 2_AJ001456 SPREADER BARS 30cm 본작업사양서 rev5(2014.11.06)--작업중" xfId="1732" xr:uid="{00000000-0005-0000-0000-00006D080000}"/>
    <cellStyle name="Standard 3 3" xfId="1733" xr:uid="{00000000-0005-0000-0000-00006E080000}"/>
    <cellStyle name="Standard 3 3 2" xfId="1734" xr:uid="{00000000-0005-0000-0000-00006F080000}"/>
    <cellStyle name="Standard 3 3 3" xfId="1735" xr:uid="{00000000-0005-0000-0000-000070080000}"/>
    <cellStyle name="Standard 3 4" xfId="1736" xr:uid="{00000000-0005-0000-0000-000071080000}"/>
    <cellStyle name="Standard 3 4 2" xfId="1737" xr:uid="{00000000-0005-0000-0000-000072080000}"/>
    <cellStyle name="Standard 3 4 2 2" xfId="1738" xr:uid="{00000000-0005-0000-0000-000073080000}"/>
    <cellStyle name="Standard 3 4 2 3" xfId="1739" xr:uid="{00000000-0005-0000-0000-000074080000}"/>
    <cellStyle name="Standard 3 4 2 4" xfId="3584" xr:uid="{00000000-0005-0000-0000-000075080000}"/>
    <cellStyle name="Standard 3 4 3" xfId="1740" xr:uid="{00000000-0005-0000-0000-000076080000}"/>
    <cellStyle name="Standard 3 4 3 2" xfId="1741" xr:uid="{00000000-0005-0000-0000-000077080000}"/>
    <cellStyle name="Standard 3 4 3 3" xfId="1742" xr:uid="{00000000-0005-0000-0000-000078080000}"/>
    <cellStyle name="Standard 3 4 3 4" xfId="3483" xr:uid="{00000000-0005-0000-0000-000079080000}"/>
    <cellStyle name="Standard 3 4 4" xfId="1743" xr:uid="{00000000-0005-0000-0000-00007A080000}"/>
    <cellStyle name="Standard 3 4 5" xfId="1744" xr:uid="{00000000-0005-0000-0000-00007B080000}"/>
    <cellStyle name="Standard 3 4 6" xfId="3368" xr:uid="{00000000-0005-0000-0000-00007C080000}"/>
    <cellStyle name="Standard 3 4_AJ001456 SPREADER BARS 30cm 본작업사양서 rev5(2014.11.06)--작업중" xfId="1745" xr:uid="{00000000-0005-0000-0000-00007D080000}"/>
    <cellStyle name="Standard 3 5" xfId="1746" xr:uid="{00000000-0005-0000-0000-00007E080000}"/>
    <cellStyle name="Standard 3 5 2" xfId="1747" xr:uid="{00000000-0005-0000-0000-00007F080000}"/>
    <cellStyle name="Standard 3 5 2 2" xfId="1748" xr:uid="{00000000-0005-0000-0000-000080080000}"/>
    <cellStyle name="Standard 3 5 2 3" xfId="1749" xr:uid="{00000000-0005-0000-0000-000081080000}"/>
    <cellStyle name="Standard 3 5 2 4" xfId="3585" xr:uid="{00000000-0005-0000-0000-000082080000}"/>
    <cellStyle name="Standard 3 5 3" xfId="1750" xr:uid="{00000000-0005-0000-0000-000083080000}"/>
    <cellStyle name="Standard 3 5 3 2" xfId="1751" xr:uid="{00000000-0005-0000-0000-000084080000}"/>
    <cellStyle name="Standard 3 5 3 3" xfId="1752" xr:uid="{00000000-0005-0000-0000-000085080000}"/>
    <cellStyle name="Standard 3 5 3 4" xfId="3484" xr:uid="{00000000-0005-0000-0000-000086080000}"/>
    <cellStyle name="Standard 3 5 4" xfId="1753" xr:uid="{00000000-0005-0000-0000-000087080000}"/>
    <cellStyle name="Standard 3 5 5" xfId="1754" xr:uid="{00000000-0005-0000-0000-000088080000}"/>
    <cellStyle name="Standard 3 5 6" xfId="3369" xr:uid="{00000000-0005-0000-0000-000089080000}"/>
    <cellStyle name="Standard 3 5_AJ001456 SPREADER BARS 30cm 본작업사양서 rev5(2014.11.06)--작업중" xfId="1755" xr:uid="{00000000-0005-0000-0000-00008A080000}"/>
    <cellStyle name="Standard 3 6" xfId="1756" xr:uid="{00000000-0005-0000-0000-00008B080000}"/>
    <cellStyle name="Standard 3 6 2" xfId="1757" xr:uid="{00000000-0005-0000-0000-00008C080000}"/>
    <cellStyle name="Standard 3 6 2 2" xfId="1758" xr:uid="{00000000-0005-0000-0000-00008D080000}"/>
    <cellStyle name="Standard 3 6 2 3" xfId="1759" xr:uid="{00000000-0005-0000-0000-00008E080000}"/>
    <cellStyle name="Standard 3 6 2 4" xfId="3586" xr:uid="{00000000-0005-0000-0000-00008F080000}"/>
    <cellStyle name="Standard 3 6 3" xfId="1760" xr:uid="{00000000-0005-0000-0000-000090080000}"/>
    <cellStyle name="Standard 3 6 3 2" xfId="1761" xr:uid="{00000000-0005-0000-0000-000091080000}"/>
    <cellStyle name="Standard 3 6 3 3" xfId="1762" xr:uid="{00000000-0005-0000-0000-000092080000}"/>
    <cellStyle name="Standard 3 6 3 4" xfId="3485" xr:uid="{00000000-0005-0000-0000-000093080000}"/>
    <cellStyle name="Standard 3 6 4" xfId="1763" xr:uid="{00000000-0005-0000-0000-000094080000}"/>
    <cellStyle name="Standard 3 6 5" xfId="1764" xr:uid="{00000000-0005-0000-0000-000095080000}"/>
    <cellStyle name="Standard 3 6 6" xfId="3370" xr:uid="{00000000-0005-0000-0000-000096080000}"/>
    <cellStyle name="Standard 3 6_AJ001456 SPREADER BARS 30cm 본작업사양서 rev5(2014.11.06)--작업중" xfId="1765" xr:uid="{00000000-0005-0000-0000-000097080000}"/>
    <cellStyle name="Standard 3 7" xfId="1766" xr:uid="{00000000-0005-0000-0000-000098080000}"/>
    <cellStyle name="Standard 3 7 2" xfId="1767" xr:uid="{00000000-0005-0000-0000-000099080000}"/>
    <cellStyle name="Standard 3 7 2 2" xfId="1768" xr:uid="{00000000-0005-0000-0000-00009A080000}"/>
    <cellStyle name="Standard 3 7 2 3" xfId="1769" xr:uid="{00000000-0005-0000-0000-00009B080000}"/>
    <cellStyle name="Standard 3 7 2 4" xfId="3587" xr:uid="{00000000-0005-0000-0000-00009C080000}"/>
    <cellStyle name="Standard 3 7 3" xfId="1770" xr:uid="{00000000-0005-0000-0000-00009D080000}"/>
    <cellStyle name="Standard 3 7 3 2" xfId="1771" xr:uid="{00000000-0005-0000-0000-00009E080000}"/>
    <cellStyle name="Standard 3 7 3 3" xfId="1772" xr:uid="{00000000-0005-0000-0000-00009F080000}"/>
    <cellStyle name="Standard 3 7 3 4" xfId="3486" xr:uid="{00000000-0005-0000-0000-0000A0080000}"/>
    <cellStyle name="Standard 3 7 4" xfId="1773" xr:uid="{00000000-0005-0000-0000-0000A1080000}"/>
    <cellStyle name="Standard 3 7 5" xfId="1774" xr:uid="{00000000-0005-0000-0000-0000A2080000}"/>
    <cellStyle name="Standard 3 7 6" xfId="3371" xr:uid="{00000000-0005-0000-0000-0000A3080000}"/>
    <cellStyle name="Standard 3 7_AJ001456 SPREADER BARS 30cm 본작업사양서 rev5(2014.11.06)--작업중" xfId="1775" xr:uid="{00000000-0005-0000-0000-0000A4080000}"/>
    <cellStyle name="Standard 3 8" xfId="1776" xr:uid="{00000000-0005-0000-0000-0000A5080000}"/>
    <cellStyle name="Standard 3 8 2" xfId="1777" xr:uid="{00000000-0005-0000-0000-0000A6080000}"/>
    <cellStyle name="Standard 3 9" xfId="1778" xr:uid="{00000000-0005-0000-0000-0000A7080000}"/>
    <cellStyle name="Standard 3 9 2" xfId="1779" xr:uid="{00000000-0005-0000-0000-0000A8080000}"/>
    <cellStyle name="Standard 3_Boom4_Rev4.0_AdditionalLines" xfId="1780" xr:uid="{00000000-0005-0000-0000-0000A9080000}"/>
    <cellStyle name="Standard 4" xfId="1781" xr:uid="{00000000-0005-0000-0000-0000AA080000}"/>
    <cellStyle name="Standard 4 2" xfId="3758" xr:uid="{00000000-0005-0000-0000-0000AB080000}"/>
    <cellStyle name="Standard 5" xfId="1782" xr:uid="{00000000-0005-0000-0000-0000AC080000}"/>
    <cellStyle name="Standard 5 2" xfId="1783" xr:uid="{00000000-0005-0000-0000-0000AD080000}"/>
    <cellStyle name="Standard 5 2 2" xfId="1784" xr:uid="{00000000-0005-0000-0000-0000AE080000}"/>
    <cellStyle name="Standard 5 2 3" xfId="1785" xr:uid="{00000000-0005-0000-0000-0000AF080000}"/>
    <cellStyle name="Standard 5 2 4" xfId="1786" xr:uid="{00000000-0005-0000-0000-0000B0080000}"/>
    <cellStyle name="Standard 5 3" xfId="1787" xr:uid="{00000000-0005-0000-0000-0000B1080000}"/>
    <cellStyle name="Standard 5 4" xfId="1788" xr:uid="{00000000-0005-0000-0000-0000B2080000}"/>
    <cellStyle name="Standard 5 5" xfId="1789" xr:uid="{00000000-0005-0000-0000-0000B3080000}"/>
    <cellStyle name="Standard 5 5 2" xfId="1790" xr:uid="{00000000-0005-0000-0000-0000B4080000}"/>
    <cellStyle name="Standard 5 5 3" xfId="1791" xr:uid="{00000000-0005-0000-0000-0000B5080000}"/>
    <cellStyle name="Standard 5 5 4" xfId="1792" xr:uid="{00000000-0005-0000-0000-0000B6080000}"/>
    <cellStyle name="Standard 5 5 4 2" xfId="1793" xr:uid="{00000000-0005-0000-0000-0000B7080000}"/>
    <cellStyle name="Standard 5 5 4 3" xfId="1794" xr:uid="{00000000-0005-0000-0000-0000B8080000}"/>
    <cellStyle name="Standard 5 5 5" xfId="1795" xr:uid="{00000000-0005-0000-0000-0000B9080000}"/>
    <cellStyle name="Standard 5 5_Line Table" xfId="1796" xr:uid="{00000000-0005-0000-0000-0000BA080000}"/>
    <cellStyle name="Standard 5 6" xfId="1797" xr:uid="{00000000-0005-0000-0000-0000BB080000}"/>
    <cellStyle name="Standard 6" xfId="1798" xr:uid="{00000000-0005-0000-0000-0000BC080000}"/>
    <cellStyle name="Standard 7" xfId="1799" xr:uid="{00000000-0005-0000-0000-0000BD080000}"/>
    <cellStyle name="Standard 7 2" xfId="1800" xr:uid="{00000000-0005-0000-0000-0000BE080000}"/>
    <cellStyle name="Standard 7 2 2" xfId="1801" xr:uid="{00000000-0005-0000-0000-0000BF080000}"/>
    <cellStyle name="Standard 7 2 2 2" xfId="3374" xr:uid="{00000000-0005-0000-0000-0000C0080000}"/>
    <cellStyle name="Standard 7 2 3" xfId="3373" xr:uid="{00000000-0005-0000-0000-0000C1080000}"/>
    <cellStyle name="Standard 7 2_Line Table" xfId="1802" xr:uid="{00000000-0005-0000-0000-0000C2080000}"/>
    <cellStyle name="Standard 7 3" xfId="1803" xr:uid="{00000000-0005-0000-0000-0000C3080000}"/>
    <cellStyle name="Standard 7 3 2" xfId="1804" xr:uid="{00000000-0005-0000-0000-0000C4080000}"/>
    <cellStyle name="Standard 7 3 2 2" xfId="3376" xr:uid="{00000000-0005-0000-0000-0000C5080000}"/>
    <cellStyle name="Standard 7 3 3" xfId="1805" xr:uid="{00000000-0005-0000-0000-0000C6080000}"/>
    <cellStyle name="Standard 7 3 3 2" xfId="3377" xr:uid="{00000000-0005-0000-0000-0000C7080000}"/>
    <cellStyle name="Standard 7 3 4" xfId="3375" xr:uid="{00000000-0005-0000-0000-0000C8080000}"/>
    <cellStyle name="Standard 7 3_Line Table" xfId="1806" xr:uid="{00000000-0005-0000-0000-0000C9080000}"/>
    <cellStyle name="Standard 7 4" xfId="1807" xr:uid="{00000000-0005-0000-0000-0000CA080000}"/>
    <cellStyle name="Standard 7 4 2" xfId="1808" xr:uid="{00000000-0005-0000-0000-0000CB080000}"/>
    <cellStyle name="Standard 7 5" xfId="3372" xr:uid="{00000000-0005-0000-0000-0000CC080000}"/>
    <cellStyle name="Standard 7_Line Table" xfId="1809" xr:uid="{00000000-0005-0000-0000-0000CD080000}"/>
    <cellStyle name="Standard 8" xfId="1810" xr:uid="{00000000-0005-0000-0000-0000CE080000}"/>
    <cellStyle name="Standard 9" xfId="1811" xr:uid="{00000000-0005-0000-0000-0000CF080000}"/>
    <cellStyle name="Standard 9 2" xfId="1812" xr:uid="{00000000-0005-0000-0000-0000D0080000}"/>
    <cellStyle name="Standard 9 2 2" xfId="1813" xr:uid="{00000000-0005-0000-0000-0000D1080000}"/>
    <cellStyle name="Standard 9 2 3" xfId="1814" xr:uid="{00000000-0005-0000-0000-0000D2080000}"/>
    <cellStyle name="Standard 9 2 4" xfId="1815" xr:uid="{00000000-0005-0000-0000-0000D3080000}"/>
    <cellStyle name="Standard 9 2 5" xfId="3588" xr:uid="{00000000-0005-0000-0000-0000D4080000}"/>
    <cellStyle name="Standard 9 2_CARRERA PLUS 본 작업 사양서 rev4" xfId="1816" xr:uid="{00000000-0005-0000-0000-0000D5080000}"/>
    <cellStyle name="Standard 9 3" xfId="1817" xr:uid="{00000000-0005-0000-0000-0000D6080000}"/>
    <cellStyle name="Standard 9 3 2" xfId="1818" xr:uid="{00000000-0005-0000-0000-0000D7080000}"/>
    <cellStyle name="Standard 9 3 3" xfId="1819" xr:uid="{00000000-0005-0000-0000-0000D8080000}"/>
    <cellStyle name="Standard 9 3 4" xfId="3487" xr:uid="{00000000-0005-0000-0000-0000D9080000}"/>
    <cellStyle name="Standard 9 4" xfId="1820" xr:uid="{00000000-0005-0000-0000-0000DA080000}"/>
    <cellStyle name="Standard 9 5" xfId="1821" xr:uid="{00000000-0005-0000-0000-0000DB080000}"/>
    <cellStyle name="Standard 9 6" xfId="3378" xr:uid="{00000000-0005-0000-0000-0000DC080000}"/>
    <cellStyle name="Standard 9_AJ001456 SPREADER BARS 30cm 본작업사양서 rev5(2014.11.06)--작업중" xfId="1822" xr:uid="{00000000-0005-0000-0000-0000DD080000}"/>
    <cellStyle name="Texte explicatif" xfId="1823" xr:uid="{00000000-0005-0000-0000-0000DE080000}"/>
    <cellStyle name="Titel" xfId="1824" xr:uid="{00000000-0005-0000-0000-0000DF080000}"/>
    <cellStyle name="Titel 2" xfId="1825" xr:uid="{00000000-0005-0000-0000-0000E0080000}"/>
    <cellStyle name="Titel 2 2" xfId="1826" xr:uid="{00000000-0005-0000-0000-0000E1080000}"/>
    <cellStyle name="Titel 3" xfId="1827" xr:uid="{00000000-0005-0000-0000-0000E2080000}"/>
    <cellStyle name="Titel_Bonanza prototype 작업사양서 rev2-1" xfId="1828" xr:uid="{00000000-0005-0000-0000-0000E3080000}"/>
    <cellStyle name="Title" xfId="2163" xr:uid="{00000000-0005-0000-0000-0000E4080000}"/>
    <cellStyle name="Title 2" xfId="1829" xr:uid="{00000000-0005-0000-0000-0000E5080000}"/>
    <cellStyle name="Title 2 2" xfId="1830" xr:uid="{00000000-0005-0000-0000-0000E6080000}"/>
    <cellStyle name="Title 3" xfId="1831" xr:uid="{00000000-0005-0000-0000-0000E7080000}"/>
    <cellStyle name="Title_CARRERA PLUS 본 작업 사양서 rev4" xfId="1832" xr:uid="{00000000-0005-0000-0000-0000E8080000}"/>
    <cellStyle name="Titre" xfId="1833" xr:uid="{00000000-0005-0000-0000-0000E9080000}"/>
    <cellStyle name="Titre 1" xfId="1834" xr:uid="{00000000-0005-0000-0000-0000EA080000}"/>
    <cellStyle name="Titre 2" xfId="1835" xr:uid="{00000000-0005-0000-0000-0000EB080000}"/>
    <cellStyle name="Titre 3" xfId="1836" xr:uid="{00000000-0005-0000-0000-0000EC080000}"/>
    <cellStyle name="Titre 4" xfId="1837" xr:uid="{00000000-0005-0000-0000-0000ED080000}"/>
    <cellStyle name="Total" xfId="2153" xr:uid="{00000000-0005-0000-0000-0000EE080000}"/>
    <cellStyle name="Total 2" xfId="1838" xr:uid="{00000000-0005-0000-0000-0000EF080000}"/>
    <cellStyle name="Total_Bonanza prototype 작업사양서 rev2-1" xfId="1839" xr:uid="{00000000-0005-0000-0000-0000F0080000}"/>
    <cellStyle name="Überschrift 1 2" xfId="1840" xr:uid="{00000000-0005-0000-0000-0000F1080000}"/>
    <cellStyle name="Überschrift 1 2 2" xfId="3379" xr:uid="{00000000-0005-0000-0000-0000F2080000}"/>
    <cellStyle name="Überschrift 1 2 3" xfId="3759" xr:uid="{00000000-0005-0000-0000-0000F3080000}"/>
    <cellStyle name="Überschrift 1 3" xfId="1841" xr:uid="{00000000-0005-0000-0000-0000F4080000}"/>
    <cellStyle name="Überschrift 1 3 2" xfId="1842" xr:uid="{00000000-0005-0000-0000-0000F5080000}"/>
    <cellStyle name="Überschrift 1 4" xfId="1843" xr:uid="{00000000-0005-0000-0000-0000F6080000}"/>
    <cellStyle name="Überschrift 1 5" xfId="3600" xr:uid="{00000000-0005-0000-0000-0000F7080000}"/>
    <cellStyle name="Überschrift 2 2" xfId="1844" xr:uid="{00000000-0005-0000-0000-0000F8080000}"/>
    <cellStyle name="Überschrift 2 2 2" xfId="3380" xr:uid="{00000000-0005-0000-0000-0000F9080000}"/>
    <cellStyle name="Überschrift 2 2 3" xfId="3760" xr:uid="{00000000-0005-0000-0000-0000FA080000}"/>
    <cellStyle name="Überschrift 2 3" xfId="1845" xr:uid="{00000000-0005-0000-0000-0000FB080000}"/>
    <cellStyle name="Überschrift 2 3 2" xfId="1846" xr:uid="{00000000-0005-0000-0000-0000FC080000}"/>
    <cellStyle name="Überschrift 2 4" xfId="1847" xr:uid="{00000000-0005-0000-0000-0000FD080000}"/>
    <cellStyle name="Überschrift 2 5" xfId="3601" xr:uid="{00000000-0005-0000-0000-0000FE080000}"/>
    <cellStyle name="Überschrift 3 2" xfId="1848" xr:uid="{00000000-0005-0000-0000-0000FF080000}"/>
    <cellStyle name="Überschrift 3 2 2" xfId="3381" xr:uid="{00000000-0005-0000-0000-000000090000}"/>
    <cellStyle name="Überschrift 3 2 3" xfId="3761" xr:uid="{00000000-0005-0000-0000-000001090000}"/>
    <cellStyle name="Überschrift 3 3" xfId="1849" xr:uid="{00000000-0005-0000-0000-000002090000}"/>
    <cellStyle name="Überschrift 3 3 2" xfId="1850" xr:uid="{00000000-0005-0000-0000-000003090000}"/>
    <cellStyle name="Überschrift 3 4" xfId="1851" xr:uid="{00000000-0005-0000-0000-000004090000}"/>
    <cellStyle name="Überschrift 3 5" xfId="3602" xr:uid="{00000000-0005-0000-0000-000005090000}"/>
    <cellStyle name="Überschrift 4 2" xfId="1852" xr:uid="{00000000-0005-0000-0000-000006090000}"/>
    <cellStyle name="Überschrift 4 2 2" xfId="3382" xr:uid="{00000000-0005-0000-0000-000007090000}"/>
    <cellStyle name="Überschrift 4 2 3" xfId="3762" xr:uid="{00000000-0005-0000-0000-000008090000}"/>
    <cellStyle name="Überschrift 4 3" xfId="1853" xr:uid="{00000000-0005-0000-0000-000009090000}"/>
    <cellStyle name="Überschrift 4 3 2" xfId="1854" xr:uid="{00000000-0005-0000-0000-00000A090000}"/>
    <cellStyle name="Überschrift 4 4" xfId="1855" xr:uid="{00000000-0005-0000-0000-00000B090000}"/>
    <cellStyle name="Überschrift 4 5" xfId="3603" xr:uid="{00000000-0005-0000-0000-00000C090000}"/>
    <cellStyle name="Überschrift 5" xfId="1856" xr:uid="{00000000-0005-0000-0000-00000D090000}"/>
    <cellStyle name="Überschrift 5 2" xfId="3383" xr:uid="{00000000-0005-0000-0000-00000E090000}"/>
    <cellStyle name="Überschrift 5 3" xfId="3763" xr:uid="{00000000-0005-0000-0000-00000F090000}"/>
    <cellStyle name="Überschrift 6" xfId="1857" xr:uid="{00000000-0005-0000-0000-000010090000}"/>
    <cellStyle name="Überschrift 6 2" xfId="1858" xr:uid="{00000000-0005-0000-0000-000011090000}"/>
    <cellStyle name="Überschrift 7" xfId="1859" xr:uid="{00000000-0005-0000-0000-000012090000}"/>
    <cellStyle name="Überschrift 8" xfId="3599" xr:uid="{00000000-0005-0000-0000-000013090000}"/>
    <cellStyle name="Vérification" xfId="1860" xr:uid="{00000000-0005-0000-0000-000014090000}"/>
    <cellStyle name="Verknüpfte Zelle 2" xfId="1861" xr:uid="{00000000-0005-0000-0000-000015090000}"/>
    <cellStyle name="Verknüpfte Zelle 2 2" xfId="3384" xr:uid="{00000000-0005-0000-0000-000016090000}"/>
    <cellStyle name="Verknüpfte Zelle 2 3" xfId="3764" xr:uid="{00000000-0005-0000-0000-000017090000}"/>
    <cellStyle name="Verknüpfte Zelle 3" xfId="1862" xr:uid="{00000000-0005-0000-0000-000018090000}"/>
    <cellStyle name="Verknüpfte Zelle 3 2" xfId="1863" xr:uid="{00000000-0005-0000-0000-000019090000}"/>
    <cellStyle name="Verknüpfte Zelle 4" xfId="1864" xr:uid="{00000000-0005-0000-0000-00001A090000}"/>
    <cellStyle name="Verknüpfte Zelle 5" xfId="3610" xr:uid="{00000000-0005-0000-0000-00001B090000}"/>
    <cellStyle name="Warnender Text 2" xfId="1865" xr:uid="{00000000-0005-0000-0000-00001C090000}"/>
    <cellStyle name="Warnender Text 2 2" xfId="3385" xr:uid="{00000000-0005-0000-0000-00001D090000}"/>
    <cellStyle name="Warnender Text 2 3" xfId="3765" xr:uid="{00000000-0005-0000-0000-00001E090000}"/>
    <cellStyle name="Warnender Text 3" xfId="1866" xr:uid="{00000000-0005-0000-0000-00001F090000}"/>
    <cellStyle name="Warnender Text 3 2" xfId="1867" xr:uid="{00000000-0005-0000-0000-000020090000}"/>
    <cellStyle name="Warnender Text 4" xfId="1868" xr:uid="{00000000-0005-0000-0000-000021090000}"/>
    <cellStyle name="Warnender Text 5" xfId="3612" xr:uid="{00000000-0005-0000-0000-000022090000}"/>
    <cellStyle name="Warning Text" xfId="1914" xr:uid="{00000000-0005-0000-0000-000023090000}"/>
    <cellStyle name="Warning Text 2" xfId="1869" xr:uid="{00000000-0005-0000-0000-000024090000}"/>
    <cellStyle name="Warning Text 2 2" xfId="1870" xr:uid="{00000000-0005-0000-0000-000025090000}"/>
    <cellStyle name="Warning Text 2 3" xfId="1871" xr:uid="{00000000-0005-0000-0000-000026090000}"/>
    <cellStyle name="Warning Text_Top,Bot 작업2" xfId="1872" xr:uid="{00000000-0005-0000-0000-000027090000}"/>
    <cellStyle name="Zelle überprüfen 2" xfId="1873" xr:uid="{00000000-0005-0000-0000-000028090000}"/>
    <cellStyle name="Zelle überprüfen 2 2" xfId="3386" xr:uid="{00000000-0005-0000-0000-000029090000}"/>
    <cellStyle name="Zelle überprüfen 2 3" xfId="3766" xr:uid="{00000000-0005-0000-0000-00002A090000}"/>
    <cellStyle name="Zelle überprüfen 3" xfId="1874" xr:uid="{00000000-0005-0000-0000-00002B090000}"/>
    <cellStyle name="Zelle überprüfen 3 2" xfId="1875" xr:uid="{00000000-0005-0000-0000-00002C090000}"/>
    <cellStyle name="Zelle überprüfen 4" xfId="1876" xr:uid="{00000000-0005-0000-0000-00002D090000}"/>
    <cellStyle name="Zelle überprüfen 5" xfId="3611" xr:uid="{00000000-0005-0000-0000-00002E090000}"/>
    <cellStyle name="강조색1 2" xfId="1884" xr:uid="{00000000-0005-0000-0000-000035090000}"/>
    <cellStyle name="강조색1 3" xfId="1885" xr:uid="{00000000-0005-0000-0000-000036090000}"/>
    <cellStyle name="강조색1 4" xfId="1886" xr:uid="{00000000-0005-0000-0000-000037090000}"/>
    <cellStyle name="강조색1 4 2" xfId="1887" xr:uid="{00000000-0005-0000-0000-000038090000}"/>
    <cellStyle name="강조색2 2" xfId="1889" xr:uid="{00000000-0005-0000-0000-000039090000}"/>
    <cellStyle name="강조색2 3" xfId="1890" xr:uid="{00000000-0005-0000-0000-00003A090000}"/>
    <cellStyle name="강조색2 4" xfId="1891" xr:uid="{00000000-0005-0000-0000-00003B090000}"/>
    <cellStyle name="강조색2 4 2" xfId="1892" xr:uid="{00000000-0005-0000-0000-00003C090000}"/>
    <cellStyle name="강조색3 2" xfId="1894" xr:uid="{00000000-0005-0000-0000-00003D090000}"/>
    <cellStyle name="강조색3 3" xfId="1895" xr:uid="{00000000-0005-0000-0000-00003E090000}"/>
    <cellStyle name="강조색3 4" xfId="1896" xr:uid="{00000000-0005-0000-0000-00003F090000}"/>
    <cellStyle name="강조색3 4 2" xfId="1897" xr:uid="{00000000-0005-0000-0000-000040090000}"/>
    <cellStyle name="강조색4 2" xfId="1899" xr:uid="{00000000-0005-0000-0000-000041090000}"/>
    <cellStyle name="강조색4 3" xfId="1900" xr:uid="{00000000-0005-0000-0000-000042090000}"/>
    <cellStyle name="강조색4 4" xfId="1901" xr:uid="{00000000-0005-0000-0000-000043090000}"/>
    <cellStyle name="강조색4 4 2" xfId="1902" xr:uid="{00000000-0005-0000-0000-000044090000}"/>
    <cellStyle name="강조색5 2" xfId="1904" xr:uid="{00000000-0005-0000-0000-000045090000}"/>
    <cellStyle name="강조색5 3" xfId="1905" xr:uid="{00000000-0005-0000-0000-000046090000}"/>
    <cellStyle name="강조색5 4" xfId="1906" xr:uid="{00000000-0005-0000-0000-000047090000}"/>
    <cellStyle name="강조색5 4 2" xfId="1907" xr:uid="{00000000-0005-0000-0000-000048090000}"/>
    <cellStyle name="강조색6 2" xfId="1909" xr:uid="{00000000-0005-0000-0000-000049090000}"/>
    <cellStyle name="강조색6 3" xfId="1910" xr:uid="{00000000-0005-0000-0000-00004A090000}"/>
    <cellStyle name="강조색6 4" xfId="1911" xr:uid="{00000000-0005-0000-0000-00004B090000}"/>
    <cellStyle name="강조색6 4 2" xfId="1912" xr:uid="{00000000-0005-0000-0000-00004C090000}"/>
    <cellStyle name="경고문 2" xfId="1915" xr:uid="{00000000-0005-0000-0000-00004E090000}"/>
    <cellStyle name="경고문 3" xfId="1916" xr:uid="{00000000-0005-0000-0000-00004F090000}"/>
    <cellStyle name="경고문 4" xfId="1917" xr:uid="{00000000-0005-0000-0000-000050090000}"/>
    <cellStyle name="경고문 4 2" xfId="1918" xr:uid="{00000000-0005-0000-0000-000051090000}"/>
    <cellStyle name="계산 10" xfId="1922" xr:uid="{00000000-0005-0000-0000-000054090000}"/>
    <cellStyle name="계산 2" xfId="1923" xr:uid="{00000000-0005-0000-0000-000055090000}"/>
    <cellStyle name="계산 3" xfId="1924" xr:uid="{00000000-0005-0000-0000-000056090000}"/>
    <cellStyle name="계산 4" xfId="1925" xr:uid="{00000000-0005-0000-0000-000057090000}"/>
    <cellStyle name="계산 4 2" xfId="1926" xr:uid="{00000000-0005-0000-0000-000058090000}"/>
    <cellStyle name="계산 5" xfId="1927" xr:uid="{00000000-0005-0000-0000-000059090000}"/>
    <cellStyle name="계산 6" xfId="1928" xr:uid="{00000000-0005-0000-0000-00005A090000}"/>
    <cellStyle name="계산 7" xfId="1929" xr:uid="{00000000-0005-0000-0000-00005B090000}"/>
    <cellStyle name="계산 8" xfId="1930" xr:uid="{00000000-0005-0000-0000-00005C090000}"/>
    <cellStyle name="계산 9" xfId="1931" xr:uid="{00000000-0005-0000-0000-00005D090000}"/>
    <cellStyle name="나쁨 2" xfId="1945" xr:uid="{00000000-0005-0000-0000-00006A090000}"/>
    <cellStyle name="나쁨 3" xfId="1946" xr:uid="{00000000-0005-0000-0000-00006B090000}"/>
    <cellStyle name="나쁨 4" xfId="1947" xr:uid="{00000000-0005-0000-0000-00006C090000}"/>
    <cellStyle name="나쁨 4 2" xfId="1948" xr:uid="{00000000-0005-0000-0000-00006D090000}"/>
    <cellStyle name="메모 2" xfId="1951" xr:uid="{00000000-0005-0000-0000-00006F090000}"/>
    <cellStyle name="메모 3" xfId="1952" xr:uid="{00000000-0005-0000-0000-000070090000}"/>
    <cellStyle name="메모 4" xfId="1953" xr:uid="{00000000-0005-0000-0000-000071090000}"/>
    <cellStyle name="메모 4 2" xfId="1954" xr:uid="{00000000-0005-0000-0000-000072090000}"/>
    <cellStyle name="메모 5" xfId="1955" xr:uid="{00000000-0005-0000-0000-000073090000}"/>
    <cellStyle name="메모 6" xfId="3642" xr:uid="{00000000-0005-0000-0000-000074090000}"/>
    <cellStyle name="메모 7" xfId="3677" xr:uid="{00000000-0005-0000-0000-000075090000}"/>
    <cellStyle name="메모 8" xfId="3767" xr:uid="{00000000-0005-0000-0000-000076090000}"/>
    <cellStyle name="보통 2" xfId="1956" xr:uid="{00000000-0005-0000-0000-000077090000}"/>
    <cellStyle name="보통 3" xfId="1957" xr:uid="{00000000-0005-0000-0000-000078090000}"/>
    <cellStyle name="보통 4" xfId="1958" xr:uid="{00000000-0005-0000-0000-000079090000}"/>
    <cellStyle name="보통 4 2" xfId="1959" xr:uid="{00000000-0005-0000-0000-00007A090000}"/>
    <cellStyle name="설명 텍스트 2" xfId="1961" xr:uid="{00000000-0005-0000-0000-00007B090000}"/>
    <cellStyle name="설명 텍스트 3" xfId="1962" xr:uid="{00000000-0005-0000-0000-00007C090000}"/>
    <cellStyle name="설명 텍스트 4" xfId="1963" xr:uid="{00000000-0005-0000-0000-00007D090000}"/>
    <cellStyle name="설명 텍스트 4 2" xfId="1964" xr:uid="{00000000-0005-0000-0000-00007E090000}"/>
    <cellStyle name="셀 확인 2" xfId="1966" xr:uid="{00000000-0005-0000-0000-00007F090000}"/>
    <cellStyle name="셀 확인 3" xfId="1967" xr:uid="{00000000-0005-0000-0000-000080090000}"/>
    <cellStyle name="셀 확인 4" xfId="1968" xr:uid="{00000000-0005-0000-0000-000081090000}"/>
    <cellStyle name="셀 확인 4 2" xfId="1969" xr:uid="{00000000-0005-0000-0000-000082090000}"/>
    <cellStyle name="쉼표 [0] 10" xfId="1972" xr:uid="{00000000-0005-0000-0000-000085090000}"/>
    <cellStyle name="쉼표 [0] 10 2" xfId="1973" xr:uid="{00000000-0005-0000-0000-000086090000}"/>
    <cellStyle name="쉼표 [0] 10 3" xfId="1974" xr:uid="{00000000-0005-0000-0000-000087090000}"/>
    <cellStyle name="쉼표 [0] 11" xfId="1975" xr:uid="{00000000-0005-0000-0000-000088090000}"/>
    <cellStyle name="쉼표 [0] 11 2" xfId="1976" xr:uid="{00000000-0005-0000-0000-000089090000}"/>
    <cellStyle name="쉼표 [0] 11 3" xfId="1977" xr:uid="{00000000-0005-0000-0000-00008A090000}"/>
    <cellStyle name="쉼표 [0] 12" xfId="1978" xr:uid="{00000000-0005-0000-0000-00008B090000}"/>
    <cellStyle name="쉼표 [0] 12 2" xfId="1979" xr:uid="{00000000-0005-0000-0000-00008C090000}"/>
    <cellStyle name="쉼표 [0] 12 2 2" xfId="1980" xr:uid="{00000000-0005-0000-0000-00008D090000}"/>
    <cellStyle name="쉼표 [0] 12 2 2 2" xfId="1981" xr:uid="{00000000-0005-0000-0000-00008E090000}"/>
    <cellStyle name="쉼표 [0] 12 2 2 3" xfId="1982" xr:uid="{00000000-0005-0000-0000-00008F090000}"/>
    <cellStyle name="쉼표 [0] 12 2 3" xfId="1983" xr:uid="{00000000-0005-0000-0000-000090090000}"/>
    <cellStyle name="쉼표 [0] 12 2 3 2" xfId="1984" xr:uid="{00000000-0005-0000-0000-000091090000}"/>
    <cellStyle name="쉼표 [0] 12 2 4" xfId="1985" xr:uid="{00000000-0005-0000-0000-000092090000}"/>
    <cellStyle name="쉼표 [0] 12 3" xfId="1986" xr:uid="{00000000-0005-0000-0000-000093090000}"/>
    <cellStyle name="쉼표 [0] 12 4" xfId="1987" xr:uid="{00000000-0005-0000-0000-000094090000}"/>
    <cellStyle name="쉼표 [0] 13" xfId="1988" xr:uid="{00000000-0005-0000-0000-000095090000}"/>
    <cellStyle name="쉼표 [0] 13 2" xfId="1989" xr:uid="{00000000-0005-0000-0000-000096090000}"/>
    <cellStyle name="쉼표 [0] 13 3" xfId="1990" xr:uid="{00000000-0005-0000-0000-000097090000}"/>
    <cellStyle name="쉼표 [0] 14" xfId="1991" xr:uid="{00000000-0005-0000-0000-000098090000}"/>
    <cellStyle name="쉼표 [0] 14 2" xfId="1992" xr:uid="{00000000-0005-0000-0000-000099090000}"/>
    <cellStyle name="쉼표 [0] 14 3" xfId="1993" xr:uid="{00000000-0005-0000-0000-00009A090000}"/>
    <cellStyle name="쉼표 [0] 15" xfId="1994" xr:uid="{00000000-0005-0000-0000-00009B090000}"/>
    <cellStyle name="쉼표 [0] 15 2" xfId="1995" xr:uid="{00000000-0005-0000-0000-00009C090000}"/>
    <cellStyle name="쉼표 [0] 15 3" xfId="1996" xr:uid="{00000000-0005-0000-0000-00009D090000}"/>
    <cellStyle name="쉼표 [0] 16" xfId="1997" xr:uid="{00000000-0005-0000-0000-00009E090000}"/>
    <cellStyle name="쉼표 [0] 16 2" xfId="1998" xr:uid="{00000000-0005-0000-0000-00009F090000}"/>
    <cellStyle name="쉼표 [0] 16 3" xfId="1999" xr:uid="{00000000-0005-0000-0000-0000A0090000}"/>
    <cellStyle name="쉼표 [0] 17" xfId="2000" xr:uid="{00000000-0005-0000-0000-0000A1090000}"/>
    <cellStyle name="쉼표 [0] 17 2" xfId="2001" xr:uid="{00000000-0005-0000-0000-0000A2090000}"/>
    <cellStyle name="쉼표 [0] 17 3" xfId="2002" xr:uid="{00000000-0005-0000-0000-0000A3090000}"/>
    <cellStyle name="쉼표 [0] 18" xfId="2003" xr:uid="{00000000-0005-0000-0000-0000A4090000}"/>
    <cellStyle name="쉼표 [0] 18 2" xfId="2004" xr:uid="{00000000-0005-0000-0000-0000A5090000}"/>
    <cellStyle name="쉼표 [0] 18 3" xfId="2005" xr:uid="{00000000-0005-0000-0000-0000A6090000}"/>
    <cellStyle name="쉼표 [0] 19" xfId="2006" xr:uid="{00000000-0005-0000-0000-0000A7090000}"/>
    <cellStyle name="쉼표 [0] 19 2" xfId="2007" xr:uid="{00000000-0005-0000-0000-0000A8090000}"/>
    <cellStyle name="쉼표 [0] 19 2 2" xfId="2008" xr:uid="{00000000-0005-0000-0000-0000A9090000}"/>
    <cellStyle name="쉼표 [0] 19 2 2 2" xfId="2009" xr:uid="{00000000-0005-0000-0000-0000AA090000}"/>
    <cellStyle name="쉼표 [0] 19 2 2 3" xfId="2010" xr:uid="{00000000-0005-0000-0000-0000AB090000}"/>
    <cellStyle name="쉼표 [0] 19 2 3" xfId="2011" xr:uid="{00000000-0005-0000-0000-0000AC090000}"/>
    <cellStyle name="쉼표 [0] 19 2 4" xfId="2012" xr:uid="{00000000-0005-0000-0000-0000AD090000}"/>
    <cellStyle name="쉼표 [0] 19 3" xfId="2013" xr:uid="{00000000-0005-0000-0000-0000AE090000}"/>
    <cellStyle name="쉼표 [0] 19 4" xfId="2014" xr:uid="{00000000-0005-0000-0000-0000AF090000}"/>
    <cellStyle name="쉼표 [0] 2" xfId="2015" xr:uid="{00000000-0005-0000-0000-0000B0090000}"/>
    <cellStyle name="쉼표 [0] 2 10" xfId="2016" xr:uid="{00000000-0005-0000-0000-0000B1090000}"/>
    <cellStyle name="쉼표 [0] 2 11" xfId="2017" xr:uid="{00000000-0005-0000-0000-0000B2090000}"/>
    <cellStyle name="쉼표 [0] 2 2" xfId="2018" xr:uid="{00000000-0005-0000-0000-0000B3090000}"/>
    <cellStyle name="쉼표 [0] 2 2 10" xfId="2019" xr:uid="{00000000-0005-0000-0000-0000B4090000}"/>
    <cellStyle name="쉼표 [0] 2 2 10 2" xfId="2020" xr:uid="{00000000-0005-0000-0000-0000B5090000}"/>
    <cellStyle name="쉼표 [0] 2 2 2" xfId="2021" xr:uid="{00000000-0005-0000-0000-0000B6090000}"/>
    <cellStyle name="쉼표 [0] 2 2 2 2" xfId="2022" xr:uid="{00000000-0005-0000-0000-0000B7090000}"/>
    <cellStyle name="쉼표 [0] 2 2 2 3" xfId="2023" xr:uid="{00000000-0005-0000-0000-0000B8090000}"/>
    <cellStyle name="쉼표 [0] 2 2 3" xfId="2024" xr:uid="{00000000-0005-0000-0000-0000B9090000}"/>
    <cellStyle name="쉼표 [0] 2 2 3 2" xfId="2025" xr:uid="{00000000-0005-0000-0000-0000BA090000}"/>
    <cellStyle name="쉼표 [0] 2 2_EMOTION3 (2)" xfId="2026" xr:uid="{00000000-0005-0000-0000-0000BB090000}"/>
    <cellStyle name="쉼표 [0] 2 3" xfId="2027" xr:uid="{00000000-0005-0000-0000-0000BC090000}"/>
    <cellStyle name="쉼표 [0] 2 3 2" xfId="2028" xr:uid="{00000000-0005-0000-0000-0000BD090000}"/>
    <cellStyle name="쉼표 [0] 2 3 2 2" xfId="2029" xr:uid="{00000000-0005-0000-0000-0000BE090000}"/>
    <cellStyle name="쉼표 [0] 2 3 2 3" xfId="2030" xr:uid="{00000000-0005-0000-0000-0000BF090000}"/>
    <cellStyle name="쉼표 [0] 2 3 3" xfId="2031" xr:uid="{00000000-0005-0000-0000-0000C0090000}"/>
    <cellStyle name="쉼표 [0] 2 3_ title" xfId="2032" xr:uid="{00000000-0005-0000-0000-0000C1090000}"/>
    <cellStyle name="쉼표 [0] 2 4" xfId="2033" xr:uid="{00000000-0005-0000-0000-0000C2090000}"/>
    <cellStyle name="쉼표 [0] 2 5" xfId="2034" xr:uid="{00000000-0005-0000-0000-0000C3090000}"/>
    <cellStyle name="쉼표 [0] 2 5 2" xfId="2035" xr:uid="{00000000-0005-0000-0000-0000C4090000}"/>
    <cellStyle name="쉼표 [0] 2 6" xfId="2036" xr:uid="{00000000-0005-0000-0000-0000C5090000}"/>
    <cellStyle name="쉼표 [0] 2 6 2" xfId="2037" xr:uid="{00000000-0005-0000-0000-0000C6090000}"/>
    <cellStyle name="쉼표 [0] 2 7" xfId="2038" xr:uid="{00000000-0005-0000-0000-0000C7090000}"/>
    <cellStyle name="쉼표 [0] 2 8" xfId="2039" xr:uid="{00000000-0005-0000-0000-0000C8090000}"/>
    <cellStyle name="쉼표 [0] 2 9" xfId="2040" xr:uid="{00000000-0005-0000-0000-0000C9090000}"/>
    <cellStyle name="쉼표 [0] 20" xfId="2041" xr:uid="{00000000-0005-0000-0000-0000CA090000}"/>
    <cellStyle name="쉼표 [0] 20 2" xfId="2042" xr:uid="{00000000-0005-0000-0000-0000CB090000}"/>
    <cellStyle name="쉼표 [0] 20 2 2" xfId="2043" xr:uid="{00000000-0005-0000-0000-0000CC090000}"/>
    <cellStyle name="쉼표 [0] 20 2 2 2" xfId="2044" xr:uid="{00000000-0005-0000-0000-0000CD090000}"/>
    <cellStyle name="쉼표 [0] 20 2 2 3" xfId="2045" xr:uid="{00000000-0005-0000-0000-0000CE090000}"/>
    <cellStyle name="쉼표 [0] 20 2 3" xfId="2046" xr:uid="{00000000-0005-0000-0000-0000CF090000}"/>
    <cellStyle name="쉼표 [0] 20 2 4" xfId="2047" xr:uid="{00000000-0005-0000-0000-0000D0090000}"/>
    <cellStyle name="쉼표 [0] 20 3" xfId="2048" xr:uid="{00000000-0005-0000-0000-0000D1090000}"/>
    <cellStyle name="쉼표 [0] 20 4" xfId="2049" xr:uid="{00000000-0005-0000-0000-0000D2090000}"/>
    <cellStyle name="쉼표 [0] 21" xfId="2050" xr:uid="{00000000-0005-0000-0000-0000D3090000}"/>
    <cellStyle name="쉼표 [0] 21 2" xfId="2051" xr:uid="{00000000-0005-0000-0000-0000D4090000}"/>
    <cellStyle name="쉼표 [0] 21 3" xfId="2052" xr:uid="{00000000-0005-0000-0000-0000D5090000}"/>
    <cellStyle name="쉼표 [0] 22" xfId="2053" xr:uid="{00000000-0005-0000-0000-0000D6090000}"/>
    <cellStyle name="쉼표 [0] 22 2" xfId="2054" xr:uid="{00000000-0005-0000-0000-0000D7090000}"/>
    <cellStyle name="쉼표 [0] 22 3" xfId="2055" xr:uid="{00000000-0005-0000-0000-0000D8090000}"/>
    <cellStyle name="쉼표 [0] 23" xfId="2056" xr:uid="{00000000-0005-0000-0000-0000D9090000}"/>
    <cellStyle name="쉼표 [0] 23 2" xfId="2057" xr:uid="{00000000-0005-0000-0000-0000DA090000}"/>
    <cellStyle name="쉼표 [0] 24" xfId="2058" xr:uid="{00000000-0005-0000-0000-0000DB090000}"/>
    <cellStyle name="쉼표 [0] 24 2" xfId="2059" xr:uid="{00000000-0005-0000-0000-0000DC090000}"/>
    <cellStyle name="쉼표 [0] 24 2 2" xfId="2060" xr:uid="{00000000-0005-0000-0000-0000DD090000}"/>
    <cellStyle name="쉼표 [0] 24 2 3" xfId="2061" xr:uid="{00000000-0005-0000-0000-0000DE090000}"/>
    <cellStyle name="쉼표 [0] 24 3" xfId="2062" xr:uid="{00000000-0005-0000-0000-0000DF090000}"/>
    <cellStyle name="쉼표 [0] 24 4" xfId="2063" xr:uid="{00000000-0005-0000-0000-0000E0090000}"/>
    <cellStyle name="쉼표 [0] 25" xfId="2064" xr:uid="{00000000-0005-0000-0000-0000E1090000}"/>
    <cellStyle name="쉼표 [0] 25 2" xfId="2065" xr:uid="{00000000-0005-0000-0000-0000E2090000}"/>
    <cellStyle name="쉼표 [0] 25 2 2" xfId="2066" xr:uid="{00000000-0005-0000-0000-0000E3090000}"/>
    <cellStyle name="쉼표 [0] 25 2 3" xfId="2067" xr:uid="{00000000-0005-0000-0000-0000E4090000}"/>
    <cellStyle name="쉼표 [0] 25 3" xfId="2068" xr:uid="{00000000-0005-0000-0000-0000E5090000}"/>
    <cellStyle name="쉼표 [0] 25 4" xfId="2069" xr:uid="{00000000-0005-0000-0000-0000E6090000}"/>
    <cellStyle name="쉼표 [0] 26" xfId="2070" xr:uid="{00000000-0005-0000-0000-0000E7090000}"/>
    <cellStyle name="쉼표 [0] 26 2" xfId="2071" xr:uid="{00000000-0005-0000-0000-0000E8090000}"/>
    <cellStyle name="쉼표 [0] 27" xfId="2072" xr:uid="{00000000-0005-0000-0000-0000E9090000}"/>
    <cellStyle name="쉼표 [0] 27 2" xfId="2073" xr:uid="{00000000-0005-0000-0000-0000EA090000}"/>
    <cellStyle name="쉼표 [0] 28" xfId="2074" xr:uid="{00000000-0005-0000-0000-0000EB090000}"/>
    <cellStyle name="쉼표 [0] 28 2" xfId="2075" xr:uid="{00000000-0005-0000-0000-0000EC090000}"/>
    <cellStyle name="쉼표 [0] 29" xfId="2076" xr:uid="{00000000-0005-0000-0000-0000ED090000}"/>
    <cellStyle name="쉼표 [0] 3" xfId="2077" xr:uid="{00000000-0005-0000-0000-0000EE090000}"/>
    <cellStyle name="쉼표 [0] 3 2" xfId="2078" xr:uid="{00000000-0005-0000-0000-0000EF090000}"/>
    <cellStyle name="쉼표 [0] 3 2 2" xfId="2079" xr:uid="{00000000-0005-0000-0000-0000F0090000}"/>
    <cellStyle name="쉼표 [0] 3 2 2 2" xfId="2080" xr:uid="{00000000-0005-0000-0000-0000F1090000}"/>
    <cellStyle name="쉼표 [0] 3 2 3" xfId="2081" xr:uid="{00000000-0005-0000-0000-0000F2090000}"/>
    <cellStyle name="쉼표 [0] 3 2 3 2" xfId="2082" xr:uid="{00000000-0005-0000-0000-0000F3090000}"/>
    <cellStyle name="쉼표 [0] 3 2 4" xfId="2083" xr:uid="{00000000-0005-0000-0000-0000F4090000}"/>
    <cellStyle name="쉼표 [0] 3 2 5" xfId="2084" xr:uid="{00000000-0005-0000-0000-0000F5090000}"/>
    <cellStyle name="쉼표 [0] 3 2_ title" xfId="2085" xr:uid="{00000000-0005-0000-0000-0000F6090000}"/>
    <cellStyle name="쉼표 [0] 3 3" xfId="2086" xr:uid="{00000000-0005-0000-0000-0000F7090000}"/>
    <cellStyle name="쉼표 [0] 3 3 2" xfId="2087" xr:uid="{00000000-0005-0000-0000-0000F8090000}"/>
    <cellStyle name="쉼표 [0] 3 3 2 2" xfId="2088" xr:uid="{00000000-0005-0000-0000-0000F9090000}"/>
    <cellStyle name="쉼표 [0] 3 3 2 3" xfId="2089" xr:uid="{00000000-0005-0000-0000-0000FA090000}"/>
    <cellStyle name="쉼표 [0] 3 3 3" xfId="2090" xr:uid="{00000000-0005-0000-0000-0000FB090000}"/>
    <cellStyle name="쉼표 [0] 3 3 4" xfId="2091" xr:uid="{00000000-0005-0000-0000-0000FC090000}"/>
    <cellStyle name="쉼표 [0] 3 4" xfId="2092" xr:uid="{00000000-0005-0000-0000-0000FD090000}"/>
    <cellStyle name="쉼표 [0] 3 5" xfId="2093" xr:uid="{00000000-0005-0000-0000-0000FE090000}"/>
    <cellStyle name="쉼표 [0] 30" xfId="2094" xr:uid="{00000000-0005-0000-0000-0000FF090000}"/>
    <cellStyle name="쉼표 [0] 30 2" xfId="2095" xr:uid="{00000000-0005-0000-0000-0000000A0000}"/>
    <cellStyle name="쉼표 [0] 31" xfId="2096" xr:uid="{00000000-0005-0000-0000-0000010A0000}"/>
    <cellStyle name="쉼표 [0] 32" xfId="2097" xr:uid="{00000000-0005-0000-0000-0000020A0000}"/>
    <cellStyle name="쉼표 [0] 33" xfId="2098" xr:uid="{00000000-0005-0000-0000-0000030A0000}"/>
    <cellStyle name="쉼표 [0] 34" xfId="2099" xr:uid="{00000000-0005-0000-0000-0000040A0000}"/>
    <cellStyle name="쉼표 [0] 4" xfId="2100" xr:uid="{00000000-0005-0000-0000-0000050A0000}"/>
    <cellStyle name="쉼표 [0] 4 2" xfId="2101" xr:uid="{00000000-0005-0000-0000-0000060A0000}"/>
    <cellStyle name="쉼표 [0] 4 2 2" xfId="2102" xr:uid="{00000000-0005-0000-0000-0000070A0000}"/>
    <cellStyle name="쉼표 [0] 4 2 2 2" xfId="2103" xr:uid="{00000000-0005-0000-0000-0000080A0000}"/>
    <cellStyle name="쉼표 [0] 4 2 2 3" xfId="2104" xr:uid="{00000000-0005-0000-0000-0000090A0000}"/>
    <cellStyle name="쉼표 [0] 4 2 3" xfId="2105" xr:uid="{00000000-0005-0000-0000-00000A0A0000}"/>
    <cellStyle name="쉼표 [0] 4 2 4" xfId="2106" xr:uid="{00000000-0005-0000-0000-00000B0A0000}"/>
    <cellStyle name="쉼표 [0] 4 3" xfId="2107" xr:uid="{00000000-0005-0000-0000-00000C0A0000}"/>
    <cellStyle name="쉼표 [0] 4 3 2" xfId="2108" xr:uid="{00000000-0005-0000-0000-00000D0A0000}"/>
    <cellStyle name="쉼표 [0] 4 3 3" xfId="2109" xr:uid="{00000000-0005-0000-0000-00000E0A0000}"/>
    <cellStyle name="쉼표 [0] 4 4" xfId="2110" xr:uid="{00000000-0005-0000-0000-00000F0A0000}"/>
    <cellStyle name="쉼표 [0] 4 4 2" xfId="2111" xr:uid="{00000000-0005-0000-0000-0000100A0000}"/>
    <cellStyle name="쉼표 [0] 4 4 3" xfId="2112" xr:uid="{00000000-0005-0000-0000-0000110A0000}"/>
    <cellStyle name="쉼표 [0] 4 5" xfId="2113" xr:uid="{00000000-0005-0000-0000-0000120A0000}"/>
    <cellStyle name="쉼표 [0] 4 6" xfId="2114" xr:uid="{00000000-0005-0000-0000-0000130A0000}"/>
    <cellStyle name="쉼표 [0] 5" xfId="2115" xr:uid="{00000000-0005-0000-0000-0000140A0000}"/>
    <cellStyle name="쉼표 [0] 5 2" xfId="2116" xr:uid="{00000000-0005-0000-0000-0000150A0000}"/>
    <cellStyle name="쉼표 [0] 5 2 2" xfId="2117" xr:uid="{00000000-0005-0000-0000-0000160A0000}"/>
    <cellStyle name="쉼표 [0] 5 2 2 2" xfId="2118" xr:uid="{00000000-0005-0000-0000-0000170A0000}"/>
    <cellStyle name="쉼표 [0] 5 2 2 3" xfId="2119" xr:uid="{00000000-0005-0000-0000-0000180A0000}"/>
    <cellStyle name="쉼표 [0] 5 2 3" xfId="2120" xr:uid="{00000000-0005-0000-0000-0000190A0000}"/>
    <cellStyle name="쉼표 [0] 5 2 4" xfId="2121" xr:uid="{00000000-0005-0000-0000-00001A0A0000}"/>
    <cellStyle name="쉼표 [0] 5 3" xfId="2122" xr:uid="{00000000-0005-0000-0000-00001B0A0000}"/>
    <cellStyle name="쉼표 [0] 5 4" xfId="2123" xr:uid="{00000000-0005-0000-0000-00001C0A0000}"/>
    <cellStyle name="쉼표 [0] 6" xfId="2124" xr:uid="{00000000-0005-0000-0000-00001D0A0000}"/>
    <cellStyle name="쉼표 [0] 6 2" xfId="2125" xr:uid="{00000000-0005-0000-0000-00001E0A0000}"/>
    <cellStyle name="쉼표 [0] 6 2 2" xfId="2126" xr:uid="{00000000-0005-0000-0000-00001F0A0000}"/>
    <cellStyle name="쉼표 [0] 6 2 3" xfId="2127" xr:uid="{00000000-0005-0000-0000-0000200A0000}"/>
    <cellStyle name="쉼표 [0] 6 3" xfId="2128" xr:uid="{00000000-0005-0000-0000-0000210A0000}"/>
    <cellStyle name="쉼표 [0] 6 3 2" xfId="2129" xr:uid="{00000000-0005-0000-0000-0000220A0000}"/>
    <cellStyle name="쉼표 [0] 6 3 3" xfId="2130" xr:uid="{00000000-0005-0000-0000-0000230A0000}"/>
    <cellStyle name="쉼표 [0] 6 4" xfId="2131" xr:uid="{00000000-0005-0000-0000-0000240A0000}"/>
    <cellStyle name="쉼표 [0] 6 5" xfId="2132" xr:uid="{00000000-0005-0000-0000-0000250A0000}"/>
    <cellStyle name="쉼표 [0] 7" xfId="2133" xr:uid="{00000000-0005-0000-0000-0000260A0000}"/>
    <cellStyle name="쉼표 [0] 7 2" xfId="2134" xr:uid="{00000000-0005-0000-0000-0000270A0000}"/>
    <cellStyle name="쉼표 [0] 7 3" xfId="2135" xr:uid="{00000000-0005-0000-0000-0000280A0000}"/>
    <cellStyle name="쉼표 [0] 8" xfId="2136" xr:uid="{00000000-0005-0000-0000-0000290A0000}"/>
    <cellStyle name="쉼표 [0] 8 2" xfId="2137" xr:uid="{00000000-0005-0000-0000-00002A0A0000}"/>
    <cellStyle name="쉼표 [0] 8 2 2" xfId="2138" xr:uid="{00000000-0005-0000-0000-00002B0A0000}"/>
    <cellStyle name="쉼표 [0] 8 2 3" xfId="2139" xr:uid="{00000000-0005-0000-0000-00002C0A0000}"/>
    <cellStyle name="쉼표 [0] 8 3" xfId="2140" xr:uid="{00000000-0005-0000-0000-00002D0A0000}"/>
    <cellStyle name="쉼표 [0] 8 3 2" xfId="2141" xr:uid="{00000000-0005-0000-0000-00002E0A0000}"/>
    <cellStyle name="쉼표 [0] 8 3 3" xfId="2142" xr:uid="{00000000-0005-0000-0000-00002F0A0000}"/>
    <cellStyle name="쉼표 [0] 8 4" xfId="2143" xr:uid="{00000000-0005-0000-0000-0000300A0000}"/>
    <cellStyle name="쉼표 [0] 8 5" xfId="2144" xr:uid="{00000000-0005-0000-0000-0000310A0000}"/>
    <cellStyle name="쉼표 [0] 9" xfId="2145" xr:uid="{00000000-0005-0000-0000-0000320A0000}"/>
    <cellStyle name="쉼표 [0] 9 2" xfId="2146" xr:uid="{00000000-0005-0000-0000-0000330A0000}"/>
    <cellStyle name="쉼표 [0] 9 3" xfId="2147" xr:uid="{00000000-0005-0000-0000-0000340A0000}"/>
    <cellStyle name="연결된 셀 2" xfId="2149" xr:uid="{00000000-0005-0000-0000-0000350A0000}"/>
    <cellStyle name="연결된 셀 3" xfId="2150" xr:uid="{00000000-0005-0000-0000-0000360A0000}"/>
    <cellStyle name="연결된 셀 4" xfId="2151" xr:uid="{00000000-0005-0000-0000-0000370A0000}"/>
    <cellStyle name="연결된 셀 4 2" xfId="2152" xr:uid="{00000000-0005-0000-0000-0000380A0000}"/>
    <cellStyle name="요약 2" xfId="2154" xr:uid="{00000000-0005-0000-0000-0000390A0000}"/>
    <cellStyle name="요약 3" xfId="2155" xr:uid="{00000000-0005-0000-0000-00003A0A0000}"/>
    <cellStyle name="요약 4" xfId="2156" xr:uid="{00000000-0005-0000-0000-00003B0A0000}"/>
    <cellStyle name="요약 4 2" xfId="2157" xr:uid="{00000000-0005-0000-0000-00003C0A0000}"/>
    <cellStyle name="입력 2" xfId="2159" xr:uid="{00000000-0005-0000-0000-00003D0A0000}"/>
    <cellStyle name="입력 3" xfId="2160" xr:uid="{00000000-0005-0000-0000-00003E0A0000}"/>
    <cellStyle name="입력 4" xfId="2161" xr:uid="{00000000-0005-0000-0000-00003F0A0000}"/>
    <cellStyle name="입력 4 2" xfId="2162" xr:uid="{00000000-0005-0000-0000-0000400A0000}"/>
    <cellStyle name="제목 1 2" xfId="2165" xr:uid="{00000000-0005-0000-0000-0000410A0000}"/>
    <cellStyle name="제목 1 3" xfId="2166" xr:uid="{00000000-0005-0000-0000-0000420A0000}"/>
    <cellStyle name="제목 1 4" xfId="2167" xr:uid="{00000000-0005-0000-0000-0000430A0000}"/>
    <cellStyle name="제목 1 4 2" xfId="2168" xr:uid="{00000000-0005-0000-0000-0000440A0000}"/>
    <cellStyle name="제목 2 2" xfId="2170" xr:uid="{00000000-0005-0000-0000-0000450A0000}"/>
    <cellStyle name="제목 2 3" xfId="2171" xr:uid="{00000000-0005-0000-0000-0000460A0000}"/>
    <cellStyle name="제목 2 4" xfId="2172" xr:uid="{00000000-0005-0000-0000-0000470A0000}"/>
    <cellStyle name="제목 2 4 2" xfId="2173" xr:uid="{00000000-0005-0000-0000-0000480A0000}"/>
    <cellStyle name="제목 3 2" xfId="2175" xr:uid="{00000000-0005-0000-0000-0000490A0000}"/>
    <cellStyle name="제목 3 3" xfId="2176" xr:uid="{00000000-0005-0000-0000-00004A0A0000}"/>
    <cellStyle name="제목 3 4" xfId="2177" xr:uid="{00000000-0005-0000-0000-00004B0A0000}"/>
    <cellStyle name="제목 3 4 2" xfId="2178" xr:uid="{00000000-0005-0000-0000-00004C0A0000}"/>
    <cellStyle name="제목 4 2" xfId="2180" xr:uid="{00000000-0005-0000-0000-00004D0A0000}"/>
    <cellStyle name="제목 4 3" xfId="2181" xr:uid="{00000000-0005-0000-0000-00004E0A0000}"/>
    <cellStyle name="제목 4 4" xfId="2182" xr:uid="{00000000-0005-0000-0000-00004F0A0000}"/>
    <cellStyle name="제목 4 4 2" xfId="2183" xr:uid="{00000000-0005-0000-0000-0000500A0000}"/>
    <cellStyle name="제목 5" xfId="2184" xr:uid="{00000000-0005-0000-0000-0000510A0000}"/>
    <cellStyle name="제목 6" xfId="2185" xr:uid="{00000000-0005-0000-0000-0000520A0000}"/>
    <cellStyle name="제목 7" xfId="2186" xr:uid="{00000000-0005-0000-0000-0000530A0000}"/>
    <cellStyle name="제목 8" xfId="2187" xr:uid="{00000000-0005-0000-0000-0000540A0000}"/>
    <cellStyle name="좋음 2" xfId="2189" xr:uid="{00000000-0005-0000-0000-0000550A0000}"/>
    <cellStyle name="좋음 3" xfId="2190" xr:uid="{00000000-0005-0000-0000-0000560A0000}"/>
    <cellStyle name="좋음 4" xfId="2191" xr:uid="{00000000-0005-0000-0000-0000570A0000}"/>
    <cellStyle name="좋음 4 2" xfId="2192" xr:uid="{00000000-0005-0000-0000-0000580A0000}"/>
    <cellStyle name="출력 2" xfId="2201" xr:uid="{00000000-0005-0000-0000-0000610A0000}"/>
    <cellStyle name="출력 3" xfId="2202" xr:uid="{00000000-0005-0000-0000-0000620A0000}"/>
    <cellStyle name="출력 4" xfId="2203" xr:uid="{00000000-0005-0000-0000-0000630A0000}"/>
    <cellStyle name="출력 4 2" xfId="2204" xr:uid="{00000000-0005-0000-0000-0000640A0000}"/>
    <cellStyle name="콤마 [0]_0101-03 품질목표 추진계획-실적서(98).XLS Chart 2" xfId="2205" xr:uid="{00000000-0005-0000-0000-0000650A0000}"/>
    <cellStyle name="콤마_0101-03 품질목표 추진계획-실적서(98).XLS Chart 2" xfId="2206" xr:uid="{00000000-0005-0000-0000-0000660A0000}"/>
    <cellStyle name="통화 [0] 10" xfId="2207" xr:uid="{00000000-0005-0000-0000-0000670A0000}"/>
    <cellStyle name="통화 [0] 10 2" xfId="2208" xr:uid="{00000000-0005-0000-0000-0000680A0000}"/>
    <cellStyle name="통화 [0] 11" xfId="2209" xr:uid="{00000000-0005-0000-0000-0000690A0000}"/>
    <cellStyle name="통화 [0] 11 2" xfId="2210" xr:uid="{00000000-0005-0000-0000-00006A0A0000}"/>
    <cellStyle name="통화 [0] 12" xfId="2211" xr:uid="{00000000-0005-0000-0000-00006B0A0000}"/>
    <cellStyle name="통화 [0] 12 2" xfId="2212" xr:uid="{00000000-0005-0000-0000-00006C0A0000}"/>
    <cellStyle name="통화 [0] 13" xfId="2213" xr:uid="{00000000-0005-0000-0000-00006D0A0000}"/>
    <cellStyle name="통화 [0] 13 2" xfId="2214" xr:uid="{00000000-0005-0000-0000-00006E0A0000}"/>
    <cellStyle name="통화 [0] 14" xfId="2215" xr:uid="{00000000-0005-0000-0000-00006F0A0000}"/>
    <cellStyle name="통화 [0] 14 2" xfId="2216" xr:uid="{00000000-0005-0000-0000-0000700A0000}"/>
    <cellStyle name="통화 [0] 15" xfId="2217" xr:uid="{00000000-0005-0000-0000-0000710A0000}"/>
    <cellStyle name="통화 [0] 15 2" xfId="2218" xr:uid="{00000000-0005-0000-0000-0000720A0000}"/>
    <cellStyle name="통화 [0] 16" xfId="2219" xr:uid="{00000000-0005-0000-0000-0000730A0000}"/>
    <cellStyle name="통화 [0] 16 2" xfId="2220" xr:uid="{00000000-0005-0000-0000-0000740A0000}"/>
    <cellStyle name="통화 [0] 17" xfId="2221" xr:uid="{00000000-0005-0000-0000-0000750A0000}"/>
    <cellStyle name="통화 [0] 17 2" xfId="2222" xr:uid="{00000000-0005-0000-0000-0000760A0000}"/>
    <cellStyle name="통화 [0] 18" xfId="2223" xr:uid="{00000000-0005-0000-0000-0000770A0000}"/>
    <cellStyle name="통화 [0] 18 2" xfId="2224" xr:uid="{00000000-0005-0000-0000-0000780A0000}"/>
    <cellStyle name="통화 [0] 19" xfId="2225" xr:uid="{00000000-0005-0000-0000-0000790A0000}"/>
    <cellStyle name="통화 [0] 19 2" xfId="2226" xr:uid="{00000000-0005-0000-0000-00007A0A0000}"/>
    <cellStyle name="통화 [0] 2" xfId="2227" xr:uid="{00000000-0005-0000-0000-00007B0A0000}"/>
    <cellStyle name="통화 [0] 2 2" xfId="2228" xr:uid="{00000000-0005-0000-0000-00007C0A0000}"/>
    <cellStyle name="통화 [0] 2 3" xfId="2229" xr:uid="{00000000-0005-0000-0000-00007D0A0000}"/>
    <cellStyle name="통화 [0] 20" xfId="2230" xr:uid="{00000000-0005-0000-0000-00007E0A0000}"/>
    <cellStyle name="통화 [0] 20 2" xfId="2231" xr:uid="{00000000-0005-0000-0000-00007F0A0000}"/>
    <cellStyle name="통화 [0] 21" xfId="2232" xr:uid="{00000000-0005-0000-0000-0000800A0000}"/>
    <cellStyle name="통화 [0] 21 2" xfId="2233" xr:uid="{00000000-0005-0000-0000-0000810A0000}"/>
    <cellStyle name="통화 [0] 3" xfId="2234" xr:uid="{00000000-0005-0000-0000-0000820A0000}"/>
    <cellStyle name="통화 [0] 3 2" xfId="2235" xr:uid="{00000000-0005-0000-0000-0000830A0000}"/>
    <cellStyle name="통화 [0] 4" xfId="2236" xr:uid="{00000000-0005-0000-0000-0000840A0000}"/>
    <cellStyle name="통화 [0] 4 2" xfId="2237" xr:uid="{00000000-0005-0000-0000-0000850A0000}"/>
    <cellStyle name="통화 [0] 5" xfId="2238" xr:uid="{00000000-0005-0000-0000-0000860A0000}"/>
    <cellStyle name="통화 [0] 5 2" xfId="2239" xr:uid="{00000000-0005-0000-0000-0000870A0000}"/>
    <cellStyle name="통화 [0] 6" xfId="2240" xr:uid="{00000000-0005-0000-0000-0000880A0000}"/>
    <cellStyle name="통화 [0] 6 2" xfId="2241" xr:uid="{00000000-0005-0000-0000-0000890A0000}"/>
    <cellStyle name="통화 [0] 7" xfId="2242" xr:uid="{00000000-0005-0000-0000-00008A0A0000}"/>
    <cellStyle name="통화 [0] 7 2" xfId="2243" xr:uid="{00000000-0005-0000-0000-00008B0A0000}"/>
    <cellStyle name="통화 [0] 8" xfId="2244" xr:uid="{00000000-0005-0000-0000-00008C0A0000}"/>
    <cellStyle name="통화 [0] 8 2" xfId="2245" xr:uid="{00000000-0005-0000-0000-00008D0A0000}"/>
    <cellStyle name="통화 [0] 9" xfId="2246" xr:uid="{00000000-0005-0000-0000-00008E0A0000}"/>
    <cellStyle name="통화 [0] 9 2" xfId="2247" xr:uid="{00000000-0005-0000-0000-00008F0A0000}"/>
    <cellStyle name="표준 10" xfId="2254" xr:uid="{00000000-0005-0000-0000-0000970A0000}"/>
    <cellStyle name="표준 10 2" xfId="2255" xr:uid="{00000000-0005-0000-0000-0000980A0000}"/>
    <cellStyle name="표준 10 3" xfId="2256" xr:uid="{00000000-0005-0000-0000-0000990A0000}"/>
    <cellStyle name="표준 100" xfId="2257" xr:uid="{00000000-0005-0000-0000-00009A0A0000}"/>
    <cellStyle name="표준 100 2" xfId="2258" xr:uid="{00000000-0005-0000-0000-00009B0A0000}"/>
    <cellStyle name="표준 100 3" xfId="2259" xr:uid="{00000000-0005-0000-0000-00009C0A0000}"/>
    <cellStyle name="표준 101" xfId="2260" xr:uid="{00000000-0005-0000-0000-00009D0A0000}"/>
    <cellStyle name="표준 101 2" xfId="2261" xr:uid="{00000000-0005-0000-0000-00009E0A0000}"/>
    <cellStyle name="표준 101 2 2" xfId="2262" xr:uid="{00000000-0005-0000-0000-00009F0A0000}"/>
    <cellStyle name="표준 101 2 2 2" xfId="2263" xr:uid="{00000000-0005-0000-0000-0000A00A0000}"/>
    <cellStyle name="표준 101 2 2 3" xfId="2264" xr:uid="{00000000-0005-0000-0000-0000A10A0000}"/>
    <cellStyle name="표준 101 2 3" xfId="2265" xr:uid="{00000000-0005-0000-0000-0000A20A0000}"/>
    <cellStyle name="표준 101 2 3 2" xfId="2266" xr:uid="{00000000-0005-0000-0000-0000A30A0000}"/>
    <cellStyle name="표준 101 2 4" xfId="2267" xr:uid="{00000000-0005-0000-0000-0000A40A0000}"/>
    <cellStyle name="표준 101 2_ title" xfId="2268" xr:uid="{00000000-0005-0000-0000-0000A50A0000}"/>
    <cellStyle name="표준 101 3" xfId="2269" xr:uid="{00000000-0005-0000-0000-0000A60A0000}"/>
    <cellStyle name="표준 101 3 2" xfId="2270" xr:uid="{00000000-0005-0000-0000-0000A70A0000}"/>
    <cellStyle name="표준 101 4" xfId="2271" xr:uid="{00000000-0005-0000-0000-0000A80A0000}"/>
    <cellStyle name="표준 101 5" xfId="2272" xr:uid="{00000000-0005-0000-0000-0000A90A0000}"/>
    <cellStyle name="표준 101_AJ001456 SPREADER BARS 30cm 본작업사양서 rev5(2014.11.06)--작업중" xfId="2273" xr:uid="{00000000-0005-0000-0000-0000AA0A0000}"/>
    <cellStyle name="표준 102" xfId="2274" xr:uid="{00000000-0005-0000-0000-0000AB0A0000}"/>
    <cellStyle name="표준 102 2" xfId="2275" xr:uid="{00000000-0005-0000-0000-0000AC0A0000}"/>
    <cellStyle name="표준 102 2 2" xfId="2276" xr:uid="{00000000-0005-0000-0000-0000AD0A0000}"/>
    <cellStyle name="표준 102 2 2 2" xfId="2277" xr:uid="{00000000-0005-0000-0000-0000AE0A0000}"/>
    <cellStyle name="표준 102 2 2 3" xfId="2278" xr:uid="{00000000-0005-0000-0000-0000AF0A0000}"/>
    <cellStyle name="표준 102 2 3" xfId="2279" xr:uid="{00000000-0005-0000-0000-0000B00A0000}"/>
    <cellStyle name="표준 102 2 3 2" xfId="2280" xr:uid="{00000000-0005-0000-0000-0000B10A0000}"/>
    <cellStyle name="표준 102 2 4" xfId="2281" xr:uid="{00000000-0005-0000-0000-0000B20A0000}"/>
    <cellStyle name="표준 102 2_ title" xfId="2282" xr:uid="{00000000-0005-0000-0000-0000B30A0000}"/>
    <cellStyle name="표준 102 3" xfId="2283" xr:uid="{00000000-0005-0000-0000-0000B40A0000}"/>
    <cellStyle name="표준 102 3 2" xfId="2284" xr:uid="{00000000-0005-0000-0000-0000B50A0000}"/>
    <cellStyle name="표준 102 4" xfId="2285" xr:uid="{00000000-0005-0000-0000-0000B60A0000}"/>
    <cellStyle name="표준 102 5" xfId="2286" xr:uid="{00000000-0005-0000-0000-0000B70A0000}"/>
    <cellStyle name="표준 102_AJ001456 SPREADER BARS 30cm 본작업사양서 rev5(2014.11.06)--작업중" xfId="2287" xr:uid="{00000000-0005-0000-0000-0000B80A0000}"/>
    <cellStyle name="표준 103" xfId="2288" xr:uid="{00000000-0005-0000-0000-0000B90A0000}"/>
    <cellStyle name="표준 103 2" xfId="2289" xr:uid="{00000000-0005-0000-0000-0000BA0A0000}"/>
    <cellStyle name="표준 103 2 2" xfId="2290" xr:uid="{00000000-0005-0000-0000-0000BB0A0000}"/>
    <cellStyle name="표준 103 3" xfId="2291" xr:uid="{00000000-0005-0000-0000-0000BC0A0000}"/>
    <cellStyle name="표준 103 4" xfId="2292" xr:uid="{00000000-0005-0000-0000-0000BD0A0000}"/>
    <cellStyle name="표준 103_AJ001456 SPREADER BARS 30cm 본작업사양서 rev5(2014.11.06)--작업중" xfId="2293" xr:uid="{00000000-0005-0000-0000-0000BE0A0000}"/>
    <cellStyle name="표준 104" xfId="2294" xr:uid="{00000000-0005-0000-0000-0000BF0A0000}"/>
    <cellStyle name="표준 104 2" xfId="2295" xr:uid="{00000000-0005-0000-0000-0000C00A0000}"/>
    <cellStyle name="표준 105" xfId="2296" xr:uid="{00000000-0005-0000-0000-0000C10A0000}"/>
    <cellStyle name="표준 105 2" xfId="2297" xr:uid="{00000000-0005-0000-0000-0000C20A0000}"/>
    <cellStyle name="표준 106" xfId="2298" xr:uid="{00000000-0005-0000-0000-0000C30A0000}"/>
    <cellStyle name="표준 106 2" xfId="2299" xr:uid="{00000000-0005-0000-0000-0000C40A0000}"/>
    <cellStyle name="표준 106 3" xfId="2300" xr:uid="{00000000-0005-0000-0000-0000C50A0000}"/>
    <cellStyle name="표준 107" xfId="2301" xr:uid="{00000000-0005-0000-0000-0000C60A0000}"/>
    <cellStyle name="표준 107 2" xfId="2302" xr:uid="{00000000-0005-0000-0000-0000C70A0000}"/>
    <cellStyle name="표준 107 3" xfId="2303" xr:uid="{00000000-0005-0000-0000-0000C80A0000}"/>
    <cellStyle name="표준 108" xfId="2304" xr:uid="{00000000-0005-0000-0000-0000C90A0000}"/>
    <cellStyle name="표준 108 2" xfId="2305" xr:uid="{00000000-0005-0000-0000-0000CA0A0000}"/>
    <cellStyle name="표준 108 3" xfId="2306" xr:uid="{00000000-0005-0000-0000-0000CB0A0000}"/>
    <cellStyle name="표준 109" xfId="2307" xr:uid="{00000000-0005-0000-0000-0000CC0A0000}"/>
    <cellStyle name="표준 109 2" xfId="2308" xr:uid="{00000000-0005-0000-0000-0000CD0A0000}"/>
    <cellStyle name="표준 109 3" xfId="2309" xr:uid="{00000000-0005-0000-0000-0000CE0A0000}"/>
    <cellStyle name="표준 11" xfId="2310" xr:uid="{00000000-0005-0000-0000-0000CF0A0000}"/>
    <cellStyle name="표준 11 2" xfId="2311" xr:uid="{00000000-0005-0000-0000-0000D00A0000}"/>
    <cellStyle name="표준 11 3" xfId="2312" xr:uid="{00000000-0005-0000-0000-0000D10A0000}"/>
    <cellStyle name="표준 110" xfId="2313" xr:uid="{00000000-0005-0000-0000-0000D20A0000}"/>
    <cellStyle name="표준 110 2" xfId="2314" xr:uid="{00000000-0005-0000-0000-0000D30A0000}"/>
    <cellStyle name="표준 110 3" xfId="2315" xr:uid="{00000000-0005-0000-0000-0000D40A0000}"/>
    <cellStyle name="표준 111" xfId="2316" xr:uid="{00000000-0005-0000-0000-0000D50A0000}"/>
    <cellStyle name="표준 111 2" xfId="2317" xr:uid="{00000000-0005-0000-0000-0000D60A0000}"/>
    <cellStyle name="표준 111 3" xfId="2318" xr:uid="{00000000-0005-0000-0000-0000D70A0000}"/>
    <cellStyle name="표준 112" xfId="2319" xr:uid="{00000000-0005-0000-0000-0000D80A0000}"/>
    <cellStyle name="표준 112 2" xfId="2320" xr:uid="{00000000-0005-0000-0000-0000D90A0000}"/>
    <cellStyle name="표준 112 3" xfId="2321" xr:uid="{00000000-0005-0000-0000-0000DA0A0000}"/>
    <cellStyle name="표준 113" xfId="2322" xr:uid="{00000000-0005-0000-0000-0000DB0A0000}"/>
    <cellStyle name="표준 113 2" xfId="2323" xr:uid="{00000000-0005-0000-0000-0000DC0A0000}"/>
    <cellStyle name="표준 113 3" xfId="2324" xr:uid="{00000000-0005-0000-0000-0000DD0A0000}"/>
    <cellStyle name="표준 114" xfId="2325" xr:uid="{00000000-0005-0000-0000-0000DE0A0000}"/>
    <cellStyle name="표준 114 2" xfId="2326" xr:uid="{00000000-0005-0000-0000-0000DF0A0000}"/>
    <cellStyle name="표준 114 3" xfId="2327" xr:uid="{00000000-0005-0000-0000-0000E00A0000}"/>
    <cellStyle name="표준 115" xfId="2328" xr:uid="{00000000-0005-0000-0000-0000E10A0000}"/>
    <cellStyle name="표준 115 2" xfId="2329" xr:uid="{00000000-0005-0000-0000-0000E20A0000}"/>
    <cellStyle name="표준 115 3" xfId="2330" xr:uid="{00000000-0005-0000-0000-0000E30A0000}"/>
    <cellStyle name="표준 116" xfId="2331" xr:uid="{00000000-0005-0000-0000-0000E40A0000}"/>
    <cellStyle name="표준 116 2" xfId="2332" xr:uid="{00000000-0005-0000-0000-0000E50A0000}"/>
    <cellStyle name="표준 116 3" xfId="2333" xr:uid="{00000000-0005-0000-0000-0000E60A0000}"/>
    <cellStyle name="표준 117" xfId="2334" xr:uid="{00000000-0005-0000-0000-0000E70A0000}"/>
    <cellStyle name="표준 117 2" xfId="2335" xr:uid="{00000000-0005-0000-0000-0000E80A0000}"/>
    <cellStyle name="표준 117 3" xfId="2336" xr:uid="{00000000-0005-0000-0000-0000E90A0000}"/>
    <cellStyle name="표준 118" xfId="2337" xr:uid="{00000000-0005-0000-0000-0000EA0A0000}"/>
    <cellStyle name="표준 118 2" xfId="2338" xr:uid="{00000000-0005-0000-0000-0000EB0A0000}"/>
    <cellStyle name="표준 118 3" xfId="2339" xr:uid="{00000000-0005-0000-0000-0000EC0A0000}"/>
    <cellStyle name="표준 119" xfId="2340" xr:uid="{00000000-0005-0000-0000-0000ED0A0000}"/>
    <cellStyle name="표준 119 2" xfId="2341" xr:uid="{00000000-0005-0000-0000-0000EE0A0000}"/>
    <cellStyle name="표준 119 3" xfId="2342" xr:uid="{00000000-0005-0000-0000-0000EF0A0000}"/>
    <cellStyle name="표준 12" xfId="2343" xr:uid="{00000000-0005-0000-0000-0000F00A0000}"/>
    <cellStyle name="표준 12 2" xfId="2344" xr:uid="{00000000-0005-0000-0000-0000F10A0000}"/>
    <cellStyle name="표준 12 3" xfId="2345" xr:uid="{00000000-0005-0000-0000-0000F20A0000}"/>
    <cellStyle name="표준 120" xfId="2346" xr:uid="{00000000-0005-0000-0000-0000F30A0000}"/>
    <cellStyle name="표준 120 2" xfId="2347" xr:uid="{00000000-0005-0000-0000-0000F40A0000}"/>
    <cellStyle name="표준 120 3" xfId="2348" xr:uid="{00000000-0005-0000-0000-0000F50A0000}"/>
    <cellStyle name="표준 121" xfId="2349" xr:uid="{00000000-0005-0000-0000-0000F60A0000}"/>
    <cellStyle name="표준 121 2" xfId="2350" xr:uid="{00000000-0005-0000-0000-0000F70A0000}"/>
    <cellStyle name="표준 121 3" xfId="2351" xr:uid="{00000000-0005-0000-0000-0000F80A0000}"/>
    <cellStyle name="표준 122" xfId="2352" xr:uid="{00000000-0005-0000-0000-0000F90A0000}"/>
    <cellStyle name="표준 122 2" xfId="2353" xr:uid="{00000000-0005-0000-0000-0000FA0A0000}"/>
    <cellStyle name="표준 122 3" xfId="2354" xr:uid="{00000000-0005-0000-0000-0000FB0A0000}"/>
    <cellStyle name="표준 123" xfId="2355" xr:uid="{00000000-0005-0000-0000-0000FC0A0000}"/>
    <cellStyle name="표준 123 2" xfId="2356" xr:uid="{00000000-0005-0000-0000-0000FD0A0000}"/>
    <cellStyle name="표준 123 3" xfId="2357" xr:uid="{00000000-0005-0000-0000-0000FE0A0000}"/>
    <cellStyle name="표준 124" xfId="2358" xr:uid="{00000000-0005-0000-0000-0000FF0A0000}"/>
    <cellStyle name="표준 124 2" xfId="2359" xr:uid="{00000000-0005-0000-0000-0000000B0000}"/>
    <cellStyle name="표준 124 3" xfId="2360" xr:uid="{00000000-0005-0000-0000-0000010B0000}"/>
    <cellStyle name="표준 125" xfId="2361" xr:uid="{00000000-0005-0000-0000-0000020B0000}"/>
    <cellStyle name="표준 125 2" xfId="2362" xr:uid="{00000000-0005-0000-0000-0000030B0000}"/>
    <cellStyle name="표준 125 3" xfId="2363" xr:uid="{00000000-0005-0000-0000-0000040B0000}"/>
    <cellStyle name="표준 126" xfId="2364" xr:uid="{00000000-0005-0000-0000-0000050B0000}"/>
    <cellStyle name="표준 126 2" xfId="2365" xr:uid="{00000000-0005-0000-0000-0000060B0000}"/>
    <cellStyle name="표준 127" xfId="2366" xr:uid="{00000000-0005-0000-0000-0000070B0000}"/>
    <cellStyle name="표준 127 2" xfId="2367" xr:uid="{00000000-0005-0000-0000-0000080B0000}"/>
    <cellStyle name="표준 127 3" xfId="2368" xr:uid="{00000000-0005-0000-0000-0000090B0000}"/>
    <cellStyle name="표준 128" xfId="2369" xr:uid="{00000000-0005-0000-0000-00000A0B0000}"/>
    <cellStyle name="표준 128 2" xfId="2370" xr:uid="{00000000-0005-0000-0000-00000B0B0000}"/>
    <cellStyle name="표준 128 3" xfId="2371" xr:uid="{00000000-0005-0000-0000-00000C0B0000}"/>
    <cellStyle name="표준 129" xfId="2372" xr:uid="{00000000-0005-0000-0000-00000D0B0000}"/>
    <cellStyle name="표준 129 2" xfId="2373" xr:uid="{00000000-0005-0000-0000-00000E0B0000}"/>
    <cellStyle name="표준 129 3" xfId="2374" xr:uid="{00000000-0005-0000-0000-00000F0B0000}"/>
    <cellStyle name="표준 13" xfId="2375" xr:uid="{00000000-0005-0000-0000-0000100B0000}"/>
    <cellStyle name="표준 13 2" xfId="2376" xr:uid="{00000000-0005-0000-0000-0000110B0000}"/>
    <cellStyle name="표준 13 3" xfId="2377" xr:uid="{00000000-0005-0000-0000-0000120B0000}"/>
    <cellStyle name="표준 130" xfId="2378" xr:uid="{00000000-0005-0000-0000-0000130B0000}"/>
    <cellStyle name="표준 130 2" xfId="2379" xr:uid="{00000000-0005-0000-0000-0000140B0000}"/>
    <cellStyle name="표준 130 3" xfId="2380" xr:uid="{00000000-0005-0000-0000-0000150B0000}"/>
    <cellStyle name="표준 131" xfId="2381" xr:uid="{00000000-0005-0000-0000-0000160B0000}"/>
    <cellStyle name="표준 131 2" xfId="2382" xr:uid="{00000000-0005-0000-0000-0000170B0000}"/>
    <cellStyle name="표준 131 3" xfId="2383" xr:uid="{00000000-0005-0000-0000-0000180B0000}"/>
    <cellStyle name="표준 132" xfId="2384" xr:uid="{00000000-0005-0000-0000-0000190B0000}"/>
    <cellStyle name="표준 132 2" xfId="2385" xr:uid="{00000000-0005-0000-0000-00001A0B0000}"/>
    <cellStyle name="표준 132 3" xfId="2386" xr:uid="{00000000-0005-0000-0000-00001B0B0000}"/>
    <cellStyle name="표준 133" xfId="2387" xr:uid="{00000000-0005-0000-0000-00001C0B0000}"/>
    <cellStyle name="표준 133 2" xfId="2388" xr:uid="{00000000-0005-0000-0000-00001D0B0000}"/>
    <cellStyle name="표준 133 3" xfId="2389" xr:uid="{00000000-0005-0000-0000-00001E0B0000}"/>
    <cellStyle name="표준 134" xfId="2390" xr:uid="{00000000-0005-0000-0000-00001F0B0000}"/>
    <cellStyle name="표준 134 2" xfId="2391" xr:uid="{00000000-0005-0000-0000-0000200B0000}"/>
    <cellStyle name="표준 134 3" xfId="2392" xr:uid="{00000000-0005-0000-0000-0000210B0000}"/>
    <cellStyle name="표준 135" xfId="2393" xr:uid="{00000000-0005-0000-0000-0000220B0000}"/>
    <cellStyle name="표준 135 2" xfId="2394" xr:uid="{00000000-0005-0000-0000-0000230B0000}"/>
    <cellStyle name="표준 135 3" xfId="2395" xr:uid="{00000000-0005-0000-0000-0000240B0000}"/>
    <cellStyle name="표준 136" xfId="2396" xr:uid="{00000000-0005-0000-0000-0000250B0000}"/>
    <cellStyle name="표준 136 2" xfId="2397" xr:uid="{00000000-0005-0000-0000-0000260B0000}"/>
    <cellStyle name="표준 136 3" xfId="2398" xr:uid="{00000000-0005-0000-0000-0000270B0000}"/>
    <cellStyle name="표준 137" xfId="2399" xr:uid="{00000000-0005-0000-0000-0000280B0000}"/>
    <cellStyle name="표준 137 2" xfId="2400" xr:uid="{00000000-0005-0000-0000-0000290B0000}"/>
    <cellStyle name="표준 137 3" xfId="2401" xr:uid="{00000000-0005-0000-0000-00002A0B0000}"/>
    <cellStyle name="표준 138" xfId="2402" xr:uid="{00000000-0005-0000-0000-00002B0B0000}"/>
    <cellStyle name="표준 138 2" xfId="2403" xr:uid="{00000000-0005-0000-0000-00002C0B0000}"/>
    <cellStyle name="표준 138 3" xfId="2404" xr:uid="{00000000-0005-0000-0000-00002D0B0000}"/>
    <cellStyle name="표준 139" xfId="2405" xr:uid="{00000000-0005-0000-0000-00002E0B0000}"/>
    <cellStyle name="표준 139 2" xfId="2406" xr:uid="{00000000-0005-0000-0000-00002F0B0000}"/>
    <cellStyle name="표준 139 3" xfId="2407" xr:uid="{00000000-0005-0000-0000-0000300B0000}"/>
    <cellStyle name="표준 14" xfId="2408" xr:uid="{00000000-0005-0000-0000-0000310B0000}"/>
    <cellStyle name="표준 14 2" xfId="2409" xr:uid="{00000000-0005-0000-0000-0000320B0000}"/>
    <cellStyle name="표준 14 3" xfId="2410" xr:uid="{00000000-0005-0000-0000-0000330B0000}"/>
    <cellStyle name="표준 140" xfId="2411" xr:uid="{00000000-0005-0000-0000-0000340B0000}"/>
    <cellStyle name="표준 140 2" xfId="2412" xr:uid="{00000000-0005-0000-0000-0000350B0000}"/>
    <cellStyle name="표준 140 3" xfId="2413" xr:uid="{00000000-0005-0000-0000-0000360B0000}"/>
    <cellStyle name="표준 141" xfId="2414" xr:uid="{00000000-0005-0000-0000-0000370B0000}"/>
    <cellStyle name="표준 141 2" xfId="2415" xr:uid="{00000000-0005-0000-0000-0000380B0000}"/>
    <cellStyle name="표준 141 3" xfId="2416" xr:uid="{00000000-0005-0000-0000-0000390B0000}"/>
    <cellStyle name="표준 142" xfId="2417" xr:uid="{00000000-0005-0000-0000-00003A0B0000}"/>
    <cellStyle name="표준 142 2" xfId="2418" xr:uid="{00000000-0005-0000-0000-00003B0B0000}"/>
    <cellStyle name="표준 142 3" xfId="2419" xr:uid="{00000000-0005-0000-0000-00003C0B0000}"/>
    <cellStyle name="표준 143" xfId="2420" xr:uid="{00000000-0005-0000-0000-00003D0B0000}"/>
    <cellStyle name="표준 143 2" xfId="2421" xr:uid="{00000000-0005-0000-0000-00003E0B0000}"/>
    <cellStyle name="표준 143 3" xfId="2422" xr:uid="{00000000-0005-0000-0000-00003F0B0000}"/>
    <cellStyle name="표준 144" xfId="2423" xr:uid="{00000000-0005-0000-0000-0000400B0000}"/>
    <cellStyle name="표준 144 2" xfId="2424" xr:uid="{00000000-0005-0000-0000-0000410B0000}"/>
    <cellStyle name="표준 144 3" xfId="2425" xr:uid="{00000000-0005-0000-0000-0000420B0000}"/>
    <cellStyle name="표준 145" xfId="2426" xr:uid="{00000000-0005-0000-0000-0000430B0000}"/>
    <cellStyle name="표준 145 2" xfId="2427" xr:uid="{00000000-0005-0000-0000-0000440B0000}"/>
    <cellStyle name="표준 145 3" xfId="2428" xr:uid="{00000000-0005-0000-0000-0000450B0000}"/>
    <cellStyle name="표준 146" xfId="2429" xr:uid="{00000000-0005-0000-0000-0000460B0000}"/>
    <cellStyle name="표준 146 2" xfId="2430" xr:uid="{00000000-0005-0000-0000-0000470B0000}"/>
    <cellStyle name="표준 146 3" xfId="2431" xr:uid="{00000000-0005-0000-0000-0000480B0000}"/>
    <cellStyle name="표준 147" xfId="2432" xr:uid="{00000000-0005-0000-0000-0000490B0000}"/>
    <cellStyle name="표준 147 2" xfId="2433" xr:uid="{00000000-0005-0000-0000-00004A0B0000}"/>
    <cellStyle name="표준 147 3" xfId="2434" xr:uid="{00000000-0005-0000-0000-00004B0B0000}"/>
    <cellStyle name="표준 148" xfId="2435" xr:uid="{00000000-0005-0000-0000-00004C0B0000}"/>
    <cellStyle name="표준 148 2" xfId="2436" xr:uid="{00000000-0005-0000-0000-00004D0B0000}"/>
    <cellStyle name="표준 148 3" xfId="2437" xr:uid="{00000000-0005-0000-0000-00004E0B0000}"/>
    <cellStyle name="표준 149" xfId="2438" xr:uid="{00000000-0005-0000-0000-00004F0B0000}"/>
    <cellStyle name="표준 149 2" xfId="2439" xr:uid="{00000000-0005-0000-0000-0000500B0000}"/>
    <cellStyle name="표준 149 3" xfId="2440" xr:uid="{00000000-0005-0000-0000-0000510B0000}"/>
    <cellStyle name="표준 15" xfId="2441" xr:uid="{00000000-0005-0000-0000-0000520B0000}"/>
    <cellStyle name="표준 15 2" xfId="2442" xr:uid="{00000000-0005-0000-0000-0000530B0000}"/>
    <cellStyle name="표준 15 3" xfId="2443" xr:uid="{00000000-0005-0000-0000-0000540B0000}"/>
    <cellStyle name="표준 150" xfId="2444" xr:uid="{00000000-0005-0000-0000-0000550B0000}"/>
    <cellStyle name="표준 150 2" xfId="2445" xr:uid="{00000000-0005-0000-0000-0000560B0000}"/>
    <cellStyle name="표준 150 3" xfId="2446" xr:uid="{00000000-0005-0000-0000-0000570B0000}"/>
    <cellStyle name="표준 151" xfId="2447" xr:uid="{00000000-0005-0000-0000-0000580B0000}"/>
    <cellStyle name="표준 151 2" xfId="2448" xr:uid="{00000000-0005-0000-0000-0000590B0000}"/>
    <cellStyle name="표준 151 3" xfId="2449" xr:uid="{00000000-0005-0000-0000-00005A0B0000}"/>
    <cellStyle name="표준 152" xfId="2450" xr:uid="{00000000-0005-0000-0000-00005B0B0000}"/>
    <cellStyle name="표준 152 2" xfId="2451" xr:uid="{00000000-0005-0000-0000-00005C0B0000}"/>
    <cellStyle name="표준 152 3" xfId="2452" xr:uid="{00000000-0005-0000-0000-00005D0B0000}"/>
    <cellStyle name="표준 153" xfId="2453" xr:uid="{00000000-0005-0000-0000-00005E0B0000}"/>
    <cellStyle name="표준 153 2" xfId="2454" xr:uid="{00000000-0005-0000-0000-00005F0B0000}"/>
    <cellStyle name="표준 153 3" xfId="2455" xr:uid="{00000000-0005-0000-0000-0000600B0000}"/>
    <cellStyle name="표준 154" xfId="2456" xr:uid="{00000000-0005-0000-0000-0000610B0000}"/>
    <cellStyle name="표준 154 2" xfId="2457" xr:uid="{00000000-0005-0000-0000-0000620B0000}"/>
    <cellStyle name="표준 154 3" xfId="2458" xr:uid="{00000000-0005-0000-0000-0000630B0000}"/>
    <cellStyle name="표준 155" xfId="2459" xr:uid="{00000000-0005-0000-0000-0000640B0000}"/>
    <cellStyle name="표준 155 2" xfId="2460" xr:uid="{00000000-0005-0000-0000-0000650B0000}"/>
    <cellStyle name="표준 155 3" xfId="2461" xr:uid="{00000000-0005-0000-0000-0000660B0000}"/>
    <cellStyle name="표준 156" xfId="2462" xr:uid="{00000000-0005-0000-0000-0000670B0000}"/>
    <cellStyle name="표준 156 2" xfId="2463" xr:uid="{00000000-0005-0000-0000-0000680B0000}"/>
    <cellStyle name="표준 156 3" xfId="2464" xr:uid="{00000000-0005-0000-0000-0000690B0000}"/>
    <cellStyle name="표준 157" xfId="2465" xr:uid="{00000000-0005-0000-0000-00006A0B0000}"/>
    <cellStyle name="표준 157 2" xfId="2466" xr:uid="{00000000-0005-0000-0000-00006B0B0000}"/>
    <cellStyle name="표준 157 3" xfId="2467" xr:uid="{00000000-0005-0000-0000-00006C0B0000}"/>
    <cellStyle name="표준 158" xfId="2468" xr:uid="{00000000-0005-0000-0000-00006D0B0000}"/>
    <cellStyle name="표준 158 2" xfId="2469" xr:uid="{00000000-0005-0000-0000-00006E0B0000}"/>
    <cellStyle name="표준 158 3" xfId="2470" xr:uid="{00000000-0005-0000-0000-00006F0B0000}"/>
    <cellStyle name="표준 159" xfId="2471" xr:uid="{00000000-0005-0000-0000-0000700B0000}"/>
    <cellStyle name="표준 159 2" xfId="2472" xr:uid="{00000000-0005-0000-0000-0000710B0000}"/>
    <cellStyle name="표준 159 3" xfId="2473" xr:uid="{00000000-0005-0000-0000-0000720B0000}"/>
    <cellStyle name="표준 16" xfId="2474" xr:uid="{00000000-0005-0000-0000-0000730B0000}"/>
    <cellStyle name="표준 16 2" xfId="2475" xr:uid="{00000000-0005-0000-0000-0000740B0000}"/>
    <cellStyle name="표준 16 3" xfId="2476" xr:uid="{00000000-0005-0000-0000-0000750B0000}"/>
    <cellStyle name="표준 160" xfId="2477" xr:uid="{00000000-0005-0000-0000-0000760B0000}"/>
    <cellStyle name="표준 160 2" xfId="2478" xr:uid="{00000000-0005-0000-0000-0000770B0000}"/>
    <cellStyle name="표준 160 3" xfId="2479" xr:uid="{00000000-0005-0000-0000-0000780B0000}"/>
    <cellStyle name="표준 161" xfId="2480" xr:uid="{00000000-0005-0000-0000-0000790B0000}"/>
    <cellStyle name="표준 161 2" xfId="2481" xr:uid="{00000000-0005-0000-0000-00007A0B0000}"/>
    <cellStyle name="표준 161 3" xfId="2482" xr:uid="{00000000-0005-0000-0000-00007B0B0000}"/>
    <cellStyle name="표준 162" xfId="2483" xr:uid="{00000000-0005-0000-0000-00007C0B0000}"/>
    <cellStyle name="표준 162 2" xfId="2484" xr:uid="{00000000-0005-0000-0000-00007D0B0000}"/>
    <cellStyle name="표준 162 3" xfId="2485" xr:uid="{00000000-0005-0000-0000-00007E0B0000}"/>
    <cellStyle name="표준 163" xfId="2486" xr:uid="{00000000-0005-0000-0000-00007F0B0000}"/>
    <cellStyle name="표준 163 2" xfId="2487" xr:uid="{00000000-0005-0000-0000-0000800B0000}"/>
    <cellStyle name="표준 163 3" xfId="2488" xr:uid="{00000000-0005-0000-0000-0000810B0000}"/>
    <cellStyle name="표준 164" xfId="2489" xr:uid="{00000000-0005-0000-0000-0000820B0000}"/>
    <cellStyle name="표준 164 2" xfId="2490" xr:uid="{00000000-0005-0000-0000-0000830B0000}"/>
    <cellStyle name="표준 164 3" xfId="2491" xr:uid="{00000000-0005-0000-0000-0000840B0000}"/>
    <cellStyle name="표준 165" xfId="2492" xr:uid="{00000000-0005-0000-0000-0000850B0000}"/>
    <cellStyle name="표준 165 2" xfId="2493" xr:uid="{00000000-0005-0000-0000-0000860B0000}"/>
    <cellStyle name="표준 165 3" xfId="2494" xr:uid="{00000000-0005-0000-0000-0000870B0000}"/>
    <cellStyle name="표준 166" xfId="2495" xr:uid="{00000000-0005-0000-0000-0000880B0000}"/>
    <cellStyle name="표준 166 2" xfId="2496" xr:uid="{00000000-0005-0000-0000-0000890B0000}"/>
    <cellStyle name="표준 166 3" xfId="2497" xr:uid="{00000000-0005-0000-0000-00008A0B0000}"/>
    <cellStyle name="표준 167" xfId="2498" xr:uid="{00000000-0005-0000-0000-00008B0B0000}"/>
    <cellStyle name="표준 167 2" xfId="2499" xr:uid="{00000000-0005-0000-0000-00008C0B0000}"/>
    <cellStyle name="표준 167 3" xfId="2500" xr:uid="{00000000-0005-0000-0000-00008D0B0000}"/>
    <cellStyle name="표준 168" xfId="2501" xr:uid="{00000000-0005-0000-0000-00008E0B0000}"/>
    <cellStyle name="표준 168 2" xfId="2502" xr:uid="{00000000-0005-0000-0000-00008F0B0000}"/>
    <cellStyle name="표준 168 3" xfId="2503" xr:uid="{00000000-0005-0000-0000-0000900B0000}"/>
    <cellStyle name="표준 169" xfId="2504" xr:uid="{00000000-0005-0000-0000-0000910B0000}"/>
    <cellStyle name="표준 169 2" xfId="2505" xr:uid="{00000000-0005-0000-0000-0000920B0000}"/>
    <cellStyle name="표준 169 3" xfId="2506" xr:uid="{00000000-0005-0000-0000-0000930B0000}"/>
    <cellStyle name="표준 17" xfId="2507" xr:uid="{00000000-0005-0000-0000-0000940B0000}"/>
    <cellStyle name="표준 17 2" xfId="2508" xr:uid="{00000000-0005-0000-0000-0000950B0000}"/>
    <cellStyle name="표준 17 3" xfId="2509" xr:uid="{00000000-0005-0000-0000-0000960B0000}"/>
    <cellStyle name="표준 170" xfId="2510" xr:uid="{00000000-0005-0000-0000-0000970B0000}"/>
    <cellStyle name="표준 170 2" xfId="2511" xr:uid="{00000000-0005-0000-0000-0000980B0000}"/>
    <cellStyle name="표준 170 3" xfId="2512" xr:uid="{00000000-0005-0000-0000-0000990B0000}"/>
    <cellStyle name="표준 171" xfId="2513" xr:uid="{00000000-0005-0000-0000-00009A0B0000}"/>
    <cellStyle name="표준 171 2" xfId="2514" xr:uid="{00000000-0005-0000-0000-00009B0B0000}"/>
    <cellStyle name="표준 171 3" xfId="2515" xr:uid="{00000000-0005-0000-0000-00009C0B0000}"/>
    <cellStyle name="표준 172" xfId="2516" xr:uid="{00000000-0005-0000-0000-00009D0B0000}"/>
    <cellStyle name="표준 172 2" xfId="2517" xr:uid="{00000000-0005-0000-0000-00009E0B0000}"/>
    <cellStyle name="표준 172 3" xfId="2518" xr:uid="{00000000-0005-0000-0000-00009F0B0000}"/>
    <cellStyle name="표준 173" xfId="2519" xr:uid="{00000000-0005-0000-0000-0000A00B0000}"/>
    <cellStyle name="표준 173 2" xfId="2520" xr:uid="{00000000-0005-0000-0000-0000A10B0000}"/>
    <cellStyle name="표준 173 3" xfId="2521" xr:uid="{00000000-0005-0000-0000-0000A20B0000}"/>
    <cellStyle name="표준 174" xfId="2522" xr:uid="{00000000-0005-0000-0000-0000A30B0000}"/>
    <cellStyle name="표준 174 2" xfId="2523" xr:uid="{00000000-0005-0000-0000-0000A40B0000}"/>
    <cellStyle name="표준 174 3" xfId="2524" xr:uid="{00000000-0005-0000-0000-0000A50B0000}"/>
    <cellStyle name="표준 175" xfId="2525" xr:uid="{00000000-0005-0000-0000-0000A60B0000}"/>
    <cellStyle name="표준 175 2" xfId="2526" xr:uid="{00000000-0005-0000-0000-0000A70B0000}"/>
    <cellStyle name="표준 175 3" xfId="2527" xr:uid="{00000000-0005-0000-0000-0000A80B0000}"/>
    <cellStyle name="표준 176" xfId="2528" xr:uid="{00000000-0005-0000-0000-0000A90B0000}"/>
    <cellStyle name="표준 176 2" xfId="2529" xr:uid="{00000000-0005-0000-0000-0000AA0B0000}"/>
    <cellStyle name="표준 176 3" xfId="2530" xr:uid="{00000000-0005-0000-0000-0000AB0B0000}"/>
    <cellStyle name="표준 177" xfId="2531" xr:uid="{00000000-0005-0000-0000-0000AC0B0000}"/>
    <cellStyle name="표준 177 2" xfId="2532" xr:uid="{00000000-0005-0000-0000-0000AD0B0000}"/>
    <cellStyle name="표준 177 3" xfId="2533" xr:uid="{00000000-0005-0000-0000-0000AE0B0000}"/>
    <cellStyle name="표준 178" xfId="2534" xr:uid="{00000000-0005-0000-0000-0000AF0B0000}"/>
    <cellStyle name="표준 178 2" xfId="2535" xr:uid="{00000000-0005-0000-0000-0000B00B0000}"/>
    <cellStyle name="표준 178 3" xfId="2536" xr:uid="{00000000-0005-0000-0000-0000B10B0000}"/>
    <cellStyle name="표준 179" xfId="2537" xr:uid="{00000000-0005-0000-0000-0000B20B0000}"/>
    <cellStyle name="표준 179 2" xfId="2538" xr:uid="{00000000-0005-0000-0000-0000B30B0000}"/>
    <cellStyle name="표준 179 3" xfId="2539" xr:uid="{00000000-0005-0000-0000-0000B40B0000}"/>
    <cellStyle name="표준 18" xfId="2540" xr:uid="{00000000-0005-0000-0000-0000B50B0000}"/>
    <cellStyle name="표준 18 2" xfId="2541" xr:uid="{00000000-0005-0000-0000-0000B60B0000}"/>
    <cellStyle name="표준 18 3" xfId="2542" xr:uid="{00000000-0005-0000-0000-0000B70B0000}"/>
    <cellStyle name="표준 180" xfId="2543" xr:uid="{00000000-0005-0000-0000-0000B80B0000}"/>
    <cellStyle name="표준 180 10" xfId="2544" xr:uid="{00000000-0005-0000-0000-0000B90B0000}"/>
    <cellStyle name="표준 180 11" xfId="2545" xr:uid="{00000000-0005-0000-0000-0000BA0B0000}"/>
    <cellStyle name="표준 180 2" xfId="2546" xr:uid="{00000000-0005-0000-0000-0000BB0B0000}"/>
    <cellStyle name="표준 180 2 2" xfId="2547" xr:uid="{00000000-0005-0000-0000-0000BC0B0000}"/>
    <cellStyle name="표준 180 2 2 2" xfId="2548" xr:uid="{00000000-0005-0000-0000-0000BD0B0000}"/>
    <cellStyle name="표준 180 2 2 3" xfId="2549" xr:uid="{00000000-0005-0000-0000-0000BE0B0000}"/>
    <cellStyle name="표준 180 2 3" xfId="2550" xr:uid="{00000000-0005-0000-0000-0000BF0B0000}"/>
    <cellStyle name="표준 180 2 4" xfId="2551" xr:uid="{00000000-0005-0000-0000-0000C00B0000}"/>
    <cellStyle name="표준 180 2_Atlas2 prototype 작업사양서 rev01-11" xfId="2552" xr:uid="{00000000-0005-0000-0000-0000C10B0000}"/>
    <cellStyle name="표준 180 3" xfId="2553" xr:uid="{00000000-0005-0000-0000-0000C20B0000}"/>
    <cellStyle name="표준 180 4" xfId="2554" xr:uid="{00000000-0005-0000-0000-0000C30B0000}"/>
    <cellStyle name="표준 180 5" xfId="2555" xr:uid="{00000000-0005-0000-0000-0000C40B0000}"/>
    <cellStyle name="표준 180 6" xfId="2556" xr:uid="{00000000-0005-0000-0000-0000C50B0000}"/>
    <cellStyle name="표준 180 7" xfId="2557" xr:uid="{00000000-0005-0000-0000-0000C60B0000}"/>
    <cellStyle name="표준 180 8" xfId="2558" xr:uid="{00000000-0005-0000-0000-0000C70B0000}"/>
    <cellStyle name="표준 180 9" xfId="2559" xr:uid="{00000000-0005-0000-0000-0000C80B0000}"/>
    <cellStyle name="표준 180_AJ001456 SPREADER BARS 30cm 본작업사양서 rev5(2014.11.06)--작업중" xfId="2560" xr:uid="{00000000-0005-0000-0000-0000C90B0000}"/>
    <cellStyle name="표준 181" xfId="2561" xr:uid="{00000000-0005-0000-0000-0000CA0B0000}"/>
    <cellStyle name="표준 181 2" xfId="2562" xr:uid="{00000000-0005-0000-0000-0000CB0B0000}"/>
    <cellStyle name="표준 181 3" xfId="2563" xr:uid="{00000000-0005-0000-0000-0000CC0B0000}"/>
    <cellStyle name="표준 182" xfId="2564" xr:uid="{00000000-0005-0000-0000-0000CD0B0000}"/>
    <cellStyle name="표준 182 2" xfId="2565" xr:uid="{00000000-0005-0000-0000-0000CE0B0000}"/>
    <cellStyle name="표준 182 3" xfId="2566" xr:uid="{00000000-0005-0000-0000-0000CF0B0000}"/>
    <cellStyle name="표준 183" xfId="2567" xr:uid="{00000000-0005-0000-0000-0000D00B0000}"/>
    <cellStyle name="표준 183 2" xfId="2568" xr:uid="{00000000-0005-0000-0000-0000D10B0000}"/>
    <cellStyle name="표준 183 3" xfId="2569" xr:uid="{00000000-0005-0000-0000-0000D20B0000}"/>
    <cellStyle name="표준 184" xfId="2570" xr:uid="{00000000-0005-0000-0000-0000D30B0000}"/>
    <cellStyle name="표준 184 2" xfId="2571" xr:uid="{00000000-0005-0000-0000-0000D40B0000}"/>
    <cellStyle name="표준 184 3" xfId="2572" xr:uid="{00000000-0005-0000-0000-0000D50B0000}"/>
    <cellStyle name="표준 185" xfId="2573" xr:uid="{00000000-0005-0000-0000-0000D60B0000}"/>
    <cellStyle name="표준 185 2" xfId="2574" xr:uid="{00000000-0005-0000-0000-0000D70B0000}"/>
    <cellStyle name="표준 185 3" xfId="2575" xr:uid="{00000000-0005-0000-0000-0000D80B0000}"/>
    <cellStyle name="표준 186" xfId="2576" xr:uid="{00000000-0005-0000-0000-0000D90B0000}"/>
    <cellStyle name="표준 186 2" xfId="2577" xr:uid="{00000000-0005-0000-0000-0000DA0B0000}"/>
    <cellStyle name="표준 186 3" xfId="2578" xr:uid="{00000000-0005-0000-0000-0000DB0B0000}"/>
    <cellStyle name="표준 187" xfId="2579" xr:uid="{00000000-0005-0000-0000-0000DC0B0000}"/>
    <cellStyle name="표준 187 2" xfId="2580" xr:uid="{00000000-0005-0000-0000-0000DD0B0000}"/>
    <cellStyle name="표준 187 3" xfId="2581" xr:uid="{00000000-0005-0000-0000-0000DE0B0000}"/>
    <cellStyle name="표준 188" xfId="2582" xr:uid="{00000000-0005-0000-0000-0000DF0B0000}"/>
    <cellStyle name="표준 188 2" xfId="2583" xr:uid="{00000000-0005-0000-0000-0000E00B0000}"/>
    <cellStyle name="표준 189" xfId="2584" xr:uid="{00000000-0005-0000-0000-0000E10B0000}"/>
    <cellStyle name="표준 189 2" xfId="2585" xr:uid="{00000000-0005-0000-0000-0000E20B0000}"/>
    <cellStyle name="표준 189 3" xfId="2586" xr:uid="{00000000-0005-0000-0000-0000E30B0000}"/>
    <cellStyle name="표준 19" xfId="2587" xr:uid="{00000000-0005-0000-0000-0000E40B0000}"/>
    <cellStyle name="표준 19 2" xfId="2588" xr:uid="{00000000-0005-0000-0000-0000E50B0000}"/>
    <cellStyle name="표준 19 2 2" xfId="2589" xr:uid="{00000000-0005-0000-0000-0000E60B0000}"/>
    <cellStyle name="표준 19 2 3" xfId="2590" xr:uid="{00000000-0005-0000-0000-0000E70B0000}"/>
    <cellStyle name="표준 19 3" xfId="2591" xr:uid="{00000000-0005-0000-0000-0000E80B0000}"/>
    <cellStyle name="표준 19 3 2" xfId="2592" xr:uid="{00000000-0005-0000-0000-0000E90B0000}"/>
    <cellStyle name="표준 19 3 3" xfId="2593" xr:uid="{00000000-0005-0000-0000-0000EA0B0000}"/>
    <cellStyle name="표준 19 4" xfId="2594" xr:uid="{00000000-0005-0000-0000-0000EB0B0000}"/>
    <cellStyle name="표준 19 5" xfId="2595" xr:uid="{00000000-0005-0000-0000-0000EC0B0000}"/>
    <cellStyle name="표준 19_Atlas2 prototype 작업사양서 rev01-11" xfId="2596" xr:uid="{00000000-0005-0000-0000-0000ED0B0000}"/>
    <cellStyle name="표준 190" xfId="2597" xr:uid="{00000000-0005-0000-0000-0000EE0B0000}"/>
    <cellStyle name="표준 191" xfId="2598" xr:uid="{00000000-0005-0000-0000-0000EF0B0000}"/>
    <cellStyle name="표준 191 2" xfId="2599" xr:uid="{00000000-0005-0000-0000-0000F00B0000}"/>
    <cellStyle name="표준 191 3" xfId="2600" xr:uid="{00000000-0005-0000-0000-0000F10B0000}"/>
    <cellStyle name="표준 192" xfId="2601" xr:uid="{00000000-0005-0000-0000-0000F20B0000}"/>
    <cellStyle name="표준 192 2" xfId="2602" xr:uid="{00000000-0005-0000-0000-0000F30B0000}"/>
    <cellStyle name="표준 192 3" xfId="2603" xr:uid="{00000000-0005-0000-0000-0000F40B0000}"/>
    <cellStyle name="표준 192 4" xfId="2604" xr:uid="{00000000-0005-0000-0000-0000F50B0000}"/>
    <cellStyle name="표준 193" xfId="2605" xr:uid="{00000000-0005-0000-0000-0000F60B0000}"/>
    <cellStyle name="표준 193 2" xfId="2606" xr:uid="{00000000-0005-0000-0000-0000F70B0000}"/>
    <cellStyle name="표준 194" xfId="2607" xr:uid="{00000000-0005-0000-0000-0000F80B0000}"/>
    <cellStyle name="표준 194 2" xfId="2608" xr:uid="{00000000-0005-0000-0000-0000F90B0000}"/>
    <cellStyle name="표준 195" xfId="2609" xr:uid="{00000000-0005-0000-0000-0000FA0B0000}"/>
    <cellStyle name="표준 195 2" xfId="2610" xr:uid="{00000000-0005-0000-0000-0000FB0B0000}"/>
    <cellStyle name="표준 196" xfId="2611" xr:uid="{00000000-0005-0000-0000-0000FC0B0000}"/>
    <cellStyle name="표준 196 2" xfId="2612" xr:uid="{00000000-0005-0000-0000-0000FD0B0000}"/>
    <cellStyle name="표준 196 3" xfId="2613" xr:uid="{00000000-0005-0000-0000-0000FE0B0000}"/>
    <cellStyle name="표준 197" xfId="2614" xr:uid="{00000000-0005-0000-0000-0000FF0B0000}"/>
    <cellStyle name="표준 197 2" xfId="2615" xr:uid="{00000000-0005-0000-0000-0000000C0000}"/>
    <cellStyle name="표준 198" xfId="2616" xr:uid="{00000000-0005-0000-0000-0000010C0000}"/>
    <cellStyle name="표준 198 2" xfId="2617" xr:uid="{00000000-0005-0000-0000-0000020C0000}"/>
    <cellStyle name="표준 199" xfId="2618" xr:uid="{00000000-0005-0000-0000-0000030C0000}"/>
    <cellStyle name="표준 199 2" xfId="2619" xr:uid="{00000000-0005-0000-0000-0000040C0000}"/>
    <cellStyle name="표준 2" xfId="2620" xr:uid="{00000000-0005-0000-0000-0000050C0000}"/>
    <cellStyle name="표준 2 10" xfId="2621" xr:uid="{00000000-0005-0000-0000-0000060C0000}"/>
    <cellStyle name="표준 2 11" xfId="3866" xr:uid="{00196840-A7A0-403B-B8FD-5D789F509547}"/>
    <cellStyle name="표준 2 2" xfId="2622" xr:uid="{00000000-0005-0000-0000-0000070C0000}"/>
    <cellStyle name="표준 2 2 10" xfId="2623" xr:uid="{00000000-0005-0000-0000-0000080C0000}"/>
    <cellStyle name="표준 2 2 2" xfId="2624" xr:uid="{00000000-0005-0000-0000-0000090C0000}"/>
    <cellStyle name="표준 2 2 2 2" xfId="2625" xr:uid="{00000000-0005-0000-0000-00000A0C0000}"/>
    <cellStyle name="표준 2 2 2 2 2" xfId="2626" xr:uid="{00000000-0005-0000-0000-00000B0C0000}"/>
    <cellStyle name="표준 2 2 2 2 3" xfId="2627" xr:uid="{00000000-0005-0000-0000-00000C0C0000}"/>
    <cellStyle name="표준 2 2 2 3" xfId="2628" xr:uid="{00000000-0005-0000-0000-00000D0C0000}"/>
    <cellStyle name="표준 2 2 2 4" xfId="2629" xr:uid="{00000000-0005-0000-0000-00000E0C0000}"/>
    <cellStyle name="표준 2 2 2_AJ001456 SPREADER BARS 30cm 본작업사양서 rev5(2014.11.06)--작업중" xfId="2630" xr:uid="{00000000-0005-0000-0000-00000F0C0000}"/>
    <cellStyle name="표준 2 2 3" xfId="2631" xr:uid="{00000000-0005-0000-0000-0000100C0000}"/>
    <cellStyle name="표준 2 2 3 2" xfId="2632" xr:uid="{00000000-0005-0000-0000-0000110C0000}"/>
    <cellStyle name="표준 2 2 3 3" xfId="2633" xr:uid="{00000000-0005-0000-0000-0000120C0000}"/>
    <cellStyle name="표준 2 2 4" xfId="2634" xr:uid="{00000000-0005-0000-0000-0000130C0000}"/>
    <cellStyle name="표준 2 2 4 2" xfId="2635" xr:uid="{00000000-0005-0000-0000-0000140C0000}"/>
    <cellStyle name="표준 2 2 5" xfId="2636" xr:uid="{00000000-0005-0000-0000-0000150C0000}"/>
    <cellStyle name="표준 2 2 5 2" xfId="2637" xr:uid="{00000000-0005-0000-0000-0000160C0000}"/>
    <cellStyle name="표준 2 2 6" xfId="2638" xr:uid="{00000000-0005-0000-0000-0000170C0000}"/>
    <cellStyle name="표준 2 2 7" xfId="2639" xr:uid="{00000000-0005-0000-0000-0000180C0000}"/>
    <cellStyle name="표준 2 2 8" xfId="2640" xr:uid="{00000000-0005-0000-0000-0000190C0000}"/>
    <cellStyle name="표준 2 2 9" xfId="2641" xr:uid="{00000000-0005-0000-0000-00001A0C0000}"/>
    <cellStyle name="표준 2 2_ title" xfId="2642" xr:uid="{00000000-0005-0000-0000-00001B0C0000}"/>
    <cellStyle name="표준 2 3" xfId="2643" xr:uid="{00000000-0005-0000-0000-00001C0C0000}"/>
    <cellStyle name="표준 2 3 2" xfId="2644" xr:uid="{00000000-0005-0000-0000-00001D0C0000}"/>
    <cellStyle name="표준 2 3 2 2" xfId="2645" xr:uid="{00000000-0005-0000-0000-00001E0C0000}"/>
    <cellStyle name="표준 2 3 3" xfId="2646" xr:uid="{00000000-0005-0000-0000-00001F0C0000}"/>
    <cellStyle name="표준 2 3 4" xfId="2647" xr:uid="{00000000-0005-0000-0000-0000200C0000}"/>
    <cellStyle name="표준 2 4" xfId="2648" xr:uid="{00000000-0005-0000-0000-0000210C0000}"/>
    <cellStyle name="표준 2 4 2" xfId="2649" xr:uid="{00000000-0005-0000-0000-0000220C0000}"/>
    <cellStyle name="표준 2 5" xfId="2650" xr:uid="{00000000-0005-0000-0000-0000230C0000}"/>
    <cellStyle name="표준 2 5 2" xfId="2651" xr:uid="{00000000-0005-0000-0000-0000240C0000}"/>
    <cellStyle name="표준 2 6" xfId="2652" xr:uid="{00000000-0005-0000-0000-0000250C0000}"/>
    <cellStyle name="표준 2 6 2" xfId="2653" xr:uid="{00000000-0005-0000-0000-0000260C0000}"/>
    <cellStyle name="표준 2 7" xfId="2654" xr:uid="{00000000-0005-0000-0000-0000270C0000}"/>
    <cellStyle name="표준 2 8" xfId="2655" xr:uid="{00000000-0005-0000-0000-0000280C0000}"/>
    <cellStyle name="표준 2 9" xfId="2656" xr:uid="{00000000-0005-0000-0000-0000290C0000}"/>
    <cellStyle name="표준 2_ line(대기) (2)" xfId="2657" xr:uid="{00000000-0005-0000-0000-00002A0C0000}"/>
    <cellStyle name="표준 20" xfId="2658" xr:uid="{00000000-0005-0000-0000-00002B0C0000}"/>
    <cellStyle name="표준 20 2" xfId="2659" xr:uid="{00000000-0005-0000-0000-00002C0C0000}"/>
    <cellStyle name="표준 20 2 2" xfId="2660" xr:uid="{00000000-0005-0000-0000-00002D0C0000}"/>
    <cellStyle name="표준 20 2 3" xfId="2661" xr:uid="{00000000-0005-0000-0000-00002E0C0000}"/>
    <cellStyle name="표준 20 3" xfId="2662" xr:uid="{00000000-0005-0000-0000-00002F0C0000}"/>
    <cellStyle name="표준 20 3 2" xfId="2663" xr:uid="{00000000-0005-0000-0000-0000300C0000}"/>
    <cellStyle name="표준 20 3 3" xfId="2664" xr:uid="{00000000-0005-0000-0000-0000310C0000}"/>
    <cellStyle name="표준 20 4" xfId="2665" xr:uid="{00000000-0005-0000-0000-0000320C0000}"/>
    <cellStyle name="표준 20 5" xfId="2666" xr:uid="{00000000-0005-0000-0000-0000330C0000}"/>
    <cellStyle name="표준 20_Atlas2 prototype 작업사양서 rev01-11" xfId="2667" xr:uid="{00000000-0005-0000-0000-0000340C0000}"/>
    <cellStyle name="표준 200" xfId="2668" xr:uid="{00000000-0005-0000-0000-0000350C0000}"/>
    <cellStyle name="표준 200 2" xfId="2669" xr:uid="{00000000-0005-0000-0000-0000360C0000}"/>
    <cellStyle name="표준 201" xfId="2670" xr:uid="{00000000-0005-0000-0000-0000370C0000}"/>
    <cellStyle name="표준 202" xfId="2671" xr:uid="{00000000-0005-0000-0000-0000380C0000}"/>
    <cellStyle name="표준 203" xfId="2672" xr:uid="{00000000-0005-0000-0000-0000390C0000}"/>
    <cellStyle name="표준 203 2" xfId="2673" xr:uid="{00000000-0005-0000-0000-00003A0C0000}"/>
    <cellStyle name="표준 203 3" xfId="2674" xr:uid="{00000000-0005-0000-0000-00003B0C0000}"/>
    <cellStyle name="표준 204" xfId="2675" xr:uid="{00000000-0005-0000-0000-00003C0C0000}"/>
    <cellStyle name="표준 204 2" xfId="2676" xr:uid="{00000000-0005-0000-0000-00003D0C0000}"/>
    <cellStyle name="표준 204 3" xfId="2677" xr:uid="{00000000-0005-0000-0000-00003E0C0000}"/>
    <cellStyle name="표준 205" xfId="2678" xr:uid="{00000000-0005-0000-0000-00003F0C0000}"/>
    <cellStyle name="표준 205 2" xfId="2679" xr:uid="{00000000-0005-0000-0000-0000400C0000}"/>
    <cellStyle name="표준 205 3" xfId="2680" xr:uid="{00000000-0005-0000-0000-0000410C0000}"/>
    <cellStyle name="표준 206" xfId="2681" xr:uid="{00000000-0005-0000-0000-0000420C0000}"/>
    <cellStyle name="표준 207" xfId="2682" xr:uid="{00000000-0005-0000-0000-0000430C0000}"/>
    <cellStyle name="표준 208" xfId="2683" xr:uid="{00000000-0005-0000-0000-0000440C0000}"/>
    <cellStyle name="표준 209" xfId="2684" xr:uid="{00000000-0005-0000-0000-0000450C0000}"/>
    <cellStyle name="표준 21" xfId="2685" xr:uid="{00000000-0005-0000-0000-0000460C0000}"/>
    <cellStyle name="표준 21 2" xfId="2686" xr:uid="{00000000-0005-0000-0000-0000470C0000}"/>
    <cellStyle name="표준 21 2 2" xfId="2687" xr:uid="{00000000-0005-0000-0000-0000480C0000}"/>
    <cellStyle name="표준 21 2 3" xfId="2688" xr:uid="{00000000-0005-0000-0000-0000490C0000}"/>
    <cellStyle name="표준 21 3" xfId="2689" xr:uid="{00000000-0005-0000-0000-00004A0C0000}"/>
    <cellStyle name="표준 21 3 2" xfId="2690" xr:uid="{00000000-0005-0000-0000-00004B0C0000}"/>
    <cellStyle name="표준 21 3 3" xfId="2691" xr:uid="{00000000-0005-0000-0000-00004C0C0000}"/>
    <cellStyle name="표준 21 4" xfId="2692" xr:uid="{00000000-0005-0000-0000-00004D0C0000}"/>
    <cellStyle name="표준 21 5" xfId="2693" xr:uid="{00000000-0005-0000-0000-00004E0C0000}"/>
    <cellStyle name="표준 21_Atlas2 prototype 작업사양서 rev01-11" xfId="2694" xr:uid="{00000000-0005-0000-0000-00004F0C0000}"/>
    <cellStyle name="표준 210" xfId="2695" xr:uid="{00000000-0005-0000-0000-0000500C0000}"/>
    <cellStyle name="표준 211" xfId="2696" xr:uid="{00000000-0005-0000-0000-0000510C0000}"/>
    <cellStyle name="표준 212" xfId="2697" xr:uid="{00000000-0005-0000-0000-0000520C0000}"/>
    <cellStyle name="표준 213" xfId="2698" xr:uid="{00000000-0005-0000-0000-0000530C0000}"/>
    <cellStyle name="표준 214" xfId="2699" xr:uid="{00000000-0005-0000-0000-0000540C0000}"/>
    <cellStyle name="표준 214 2" xfId="2700" xr:uid="{00000000-0005-0000-0000-0000550C0000}"/>
    <cellStyle name="표준 214 3" xfId="2701" xr:uid="{00000000-0005-0000-0000-0000560C0000}"/>
    <cellStyle name="표준 215" xfId="2702" xr:uid="{00000000-0005-0000-0000-0000570C0000}"/>
    <cellStyle name="표준 216" xfId="2703" xr:uid="{00000000-0005-0000-0000-0000580C0000}"/>
    <cellStyle name="표준 217" xfId="2704" xr:uid="{00000000-0005-0000-0000-0000590C0000}"/>
    <cellStyle name="표준 218" xfId="2705" xr:uid="{00000000-0005-0000-0000-00005A0C0000}"/>
    <cellStyle name="표준 218 2" xfId="2706" xr:uid="{00000000-0005-0000-0000-00005B0C0000}"/>
    <cellStyle name="표준 218 3" xfId="2707" xr:uid="{00000000-0005-0000-0000-00005C0C0000}"/>
    <cellStyle name="표준 219" xfId="3239" xr:uid="{00000000-0005-0000-0000-00005D0C0000}"/>
    <cellStyle name="표준 22" xfId="2708" xr:uid="{00000000-0005-0000-0000-00005E0C0000}"/>
    <cellStyle name="표준 22 2" xfId="2709" xr:uid="{00000000-0005-0000-0000-00005F0C0000}"/>
    <cellStyle name="표준 22 3" xfId="2710" xr:uid="{00000000-0005-0000-0000-0000600C0000}"/>
    <cellStyle name="표준 220" xfId="3240" xr:uid="{00000000-0005-0000-0000-0000610C0000}"/>
    <cellStyle name="표준 221" xfId="3241" xr:uid="{00000000-0005-0000-0000-0000620C0000}"/>
    <cellStyle name="표준 222" xfId="3242" xr:uid="{00000000-0005-0000-0000-0000630C0000}"/>
    <cellStyle name="표준 223" xfId="3589" xr:uid="{00000000-0005-0000-0000-0000640C0000}"/>
    <cellStyle name="표준 224" xfId="3591" xr:uid="{00000000-0005-0000-0000-0000650C0000}"/>
    <cellStyle name="표준 224 2" xfId="3792" xr:uid="{00000000-0005-0000-0000-0000660C0000}"/>
    <cellStyle name="표준 225" xfId="2711" xr:uid="{00000000-0005-0000-0000-0000670C0000}"/>
    <cellStyle name="표준 225 2" xfId="2712" xr:uid="{00000000-0005-0000-0000-0000680C0000}"/>
    <cellStyle name="표준 225 2 2" xfId="2713" xr:uid="{00000000-0005-0000-0000-0000690C0000}"/>
    <cellStyle name="표준 225 2 2 2" xfId="2714" xr:uid="{00000000-0005-0000-0000-00006A0C0000}"/>
    <cellStyle name="표준 225 2 2 3" xfId="2715" xr:uid="{00000000-0005-0000-0000-00006B0C0000}"/>
    <cellStyle name="표준 225 2 3" xfId="2716" xr:uid="{00000000-0005-0000-0000-00006C0C0000}"/>
    <cellStyle name="표준 225 2 3 2" xfId="2717" xr:uid="{00000000-0005-0000-0000-00006D0C0000}"/>
    <cellStyle name="표준 225 2 4" xfId="2718" xr:uid="{00000000-0005-0000-0000-00006E0C0000}"/>
    <cellStyle name="표준 225 2_ title" xfId="2719" xr:uid="{00000000-0005-0000-0000-00006F0C0000}"/>
    <cellStyle name="표준 225 3" xfId="2720" xr:uid="{00000000-0005-0000-0000-0000700C0000}"/>
    <cellStyle name="표준 225 4" xfId="2721" xr:uid="{00000000-0005-0000-0000-0000710C0000}"/>
    <cellStyle name="표준 225_AJ001456 SPREADER BARS 30cm 본작업사양서 rev5(2014.11.06)--작업중" xfId="2722" xr:uid="{00000000-0005-0000-0000-0000720C0000}"/>
    <cellStyle name="표준 226" xfId="3592" xr:uid="{00000000-0005-0000-0000-0000730C0000}"/>
    <cellStyle name="표준 226 2" xfId="2723" xr:uid="{00000000-0005-0000-0000-0000740C0000}"/>
    <cellStyle name="표준 226 2 2" xfId="2724" xr:uid="{00000000-0005-0000-0000-0000750C0000}"/>
    <cellStyle name="표준 226 2 2 2" xfId="2725" xr:uid="{00000000-0005-0000-0000-0000760C0000}"/>
    <cellStyle name="표준 226 2 2 3" xfId="2726" xr:uid="{00000000-0005-0000-0000-0000770C0000}"/>
    <cellStyle name="표준 226 2 3" xfId="2727" xr:uid="{00000000-0005-0000-0000-0000780C0000}"/>
    <cellStyle name="표준 226 2 4" xfId="2728" xr:uid="{00000000-0005-0000-0000-0000790C0000}"/>
    <cellStyle name="표준 226 2_Atlas2 prototype 작업사양서 rev01-11" xfId="2729" xr:uid="{00000000-0005-0000-0000-00007A0C0000}"/>
    <cellStyle name="표준 226 3" xfId="3796" xr:uid="{00000000-0005-0000-0000-00007B0C0000}"/>
    <cellStyle name="표준 227" xfId="3593" xr:uid="{00000000-0005-0000-0000-00007C0C0000}"/>
    <cellStyle name="표준 227 2" xfId="3793" xr:uid="{00000000-0005-0000-0000-00007D0C0000}"/>
    <cellStyle name="표준 228" xfId="3590" xr:uid="{00000000-0005-0000-0000-00007E0C0000}"/>
    <cellStyle name="표준 228 2" xfId="3797" xr:uid="{00000000-0005-0000-0000-00007F0C0000}"/>
    <cellStyle name="표준 229" xfId="3594" xr:uid="{00000000-0005-0000-0000-0000800C0000}"/>
    <cellStyle name="표준 229 2" xfId="3799" xr:uid="{00000000-0005-0000-0000-0000810C0000}"/>
    <cellStyle name="표준 23" xfId="2730" xr:uid="{00000000-0005-0000-0000-0000820C0000}"/>
    <cellStyle name="표준 23 2" xfId="2731" xr:uid="{00000000-0005-0000-0000-0000830C0000}"/>
    <cellStyle name="표준 23 3" xfId="2732" xr:uid="{00000000-0005-0000-0000-0000840C0000}"/>
    <cellStyle name="표준 230" xfId="3595" xr:uid="{00000000-0005-0000-0000-0000850C0000}"/>
    <cellStyle name="표준 230 2" xfId="3801" xr:uid="{00000000-0005-0000-0000-0000860C0000}"/>
    <cellStyle name="표준 231" xfId="3596" xr:uid="{00000000-0005-0000-0000-0000870C0000}"/>
    <cellStyle name="표준 231 2" xfId="2733" xr:uid="{00000000-0005-0000-0000-0000880C0000}"/>
    <cellStyle name="표준 231 2 2" xfId="2734" xr:uid="{00000000-0005-0000-0000-0000890C0000}"/>
    <cellStyle name="표준 231 2 2 2" xfId="2735" xr:uid="{00000000-0005-0000-0000-00008A0C0000}"/>
    <cellStyle name="표준 231 2 2 3" xfId="2736" xr:uid="{00000000-0005-0000-0000-00008B0C0000}"/>
    <cellStyle name="표준 231 2 3" xfId="2737" xr:uid="{00000000-0005-0000-0000-00008C0C0000}"/>
    <cellStyle name="표준 231 2 4" xfId="2738" xr:uid="{00000000-0005-0000-0000-00008D0C0000}"/>
    <cellStyle name="표준 231 2_Atlas2 prototype 작업사양서 rev01-11" xfId="2739" xr:uid="{00000000-0005-0000-0000-00008E0C0000}"/>
    <cellStyle name="표준 231 3" xfId="3803" xr:uid="{00000000-0005-0000-0000-00008F0C0000}"/>
    <cellStyle name="표준 232" xfId="3597" xr:uid="{00000000-0005-0000-0000-0000900C0000}"/>
    <cellStyle name="표준 233" xfId="3598" xr:uid="{00000000-0005-0000-0000-0000910C0000}"/>
    <cellStyle name="표준 233 2" xfId="3690" xr:uid="{00000000-0005-0000-0000-0000920C0000}"/>
    <cellStyle name="표준 233 2 2" xfId="3771" xr:uid="{00000000-0005-0000-0000-0000930C0000}"/>
    <cellStyle name="표준 233 2 3" xfId="3804" xr:uid="{00000000-0005-0000-0000-0000940C0000}"/>
    <cellStyle name="표준 233 2 4" xfId="3824" xr:uid="{00000000-0005-0000-0000-0000950C0000}"/>
    <cellStyle name="표준 233 2 5" xfId="3844" xr:uid="{00000000-0005-0000-0000-0000960C0000}"/>
    <cellStyle name="표준 234" xfId="3639" xr:uid="{00000000-0005-0000-0000-0000970C0000}"/>
    <cellStyle name="표준 235" xfId="3640" xr:uid="{00000000-0005-0000-0000-0000980C0000}"/>
    <cellStyle name="표준 236" xfId="3641" xr:uid="{00000000-0005-0000-0000-0000990C0000}"/>
    <cellStyle name="표준 236 2" xfId="3791" xr:uid="{00000000-0005-0000-0000-00009A0C0000}"/>
    <cellStyle name="표준 237" xfId="3643" xr:uid="{00000000-0005-0000-0000-00009B0C0000}"/>
    <cellStyle name="표준 237 2" xfId="3795" xr:uid="{00000000-0005-0000-0000-00009C0C0000}"/>
    <cellStyle name="표준 238" xfId="3647" xr:uid="{00000000-0005-0000-0000-00009D0C0000}"/>
    <cellStyle name="표준 238 2" xfId="3798" xr:uid="{00000000-0005-0000-0000-00009E0C0000}"/>
    <cellStyle name="표준 239" xfId="3646" xr:uid="{00000000-0005-0000-0000-00009F0C0000}"/>
    <cellStyle name="표준 239 2" xfId="3800" xr:uid="{00000000-0005-0000-0000-0000A00C0000}"/>
    <cellStyle name="표준 24" xfId="2740" xr:uid="{00000000-0005-0000-0000-0000A10C0000}"/>
    <cellStyle name="표준 24 2" xfId="2741" xr:uid="{00000000-0005-0000-0000-0000A20C0000}"/>
    <cellStyle name="표준 24 2 2" xfId="2742" xr:uid="{00000000-0005-0000-0000-0000A30C0000}"/>
    <cellStyle name="표준 24 2 2 2" xfId="2743" xr:uid="{00000000-0005-0000-0000-0000A40C0000}"/>
    <cellStyle name="표준 24 2 2 3" xfId="2744" xr:uid="{00000000-0005-0000-0000-0000A50C0000}"/>
    <cellStyle name="표준 24 2 3" xfId="2745" xr:uid="{00000000-0005-0000-0000-0000A60C0000}"/>
    <cellStyle name="표준 24 2 3 2" xfId="2746" xr:uid="{00000000-0005-0000-0000-0000A70C0000}"/>
    <cellStyle name="표준 24 2 4" xfId="2747" xr:uid="{00000000-0005-0000-0000-0000A80C0000}"/>
    <cellStyle name="표준 24 2_ title" xfId="2748" xr:uid="{00000000-0005-0000-0000-0000A90C0000}"/>
    <cellStyle name="표준 24 3" xfId="2749" xr:uid="{00000000-0005-0000-0000-0000AA0C0000}"/>
    <cellStyle name="표준 24 3 2" xfId="2750" xr:uid="{00000000-0005-0000-0000-0000AB0C0000}"/>
    <cellStyle name="표준 24 3 2 2" xfId="2751" xr:uid="{00000000-0005-0000-0000-0000AC0C0000}"/>
    <cellStyle name="표준 24 3 2 3" xfId="2752" xr:uid="{00000000-0005-0000-0000-0000AD0C0000}"/>
    <cellStyle name="표준 24 3 3" xfId="2753" xr:uid="{00000000-0005-0000-0000-0000AE0C0000}"/>
    <cellStyle name="표준 24 3 4" xfId="2754" xr:uid="{00000000-0005-0000-0000-0000AF0C0000}"/>
    <cellStyle name="표준 24 3_Atlas2 prototype 작업사양서 rev01-11" xfId="2755" xr:uid="{00000000-0005-0000-0000-0000B00C0000}"/>
    <cellStyle name="표준 24 4" xfId="2756" xr:uid="{00000000-0005-0000-0000-0000B10C0000}"/>
    <cellStyle name="표준 24 4 2" xfId="2757" xr:uid="{00000000-0005-0000-0000-0000B20C0000}"/>
    <cellStyle name="표준 24 4 3" xfId="2758" xr:uid="{00000000-0005-0000-0000-0000B30C0000}"/>
    <cellStyle name="표준 24 5" xfId="2759" xr:uid="{00000000-0005-0000-0000-0000B40C0000}"/>
    <cellStyle name="표준 24 5 2" xfId="2760" xr:uid="{00000000-0005-0000-0000-0000B50C0000}"/>
    <cellStyle name="표준 24 5 3" xfId="2761" xr:uid="{00000000-0005-0000-0000-0000B60C0000}"/>
    <cellStyle name="표준 24 6" xfId="2762" xr:uid="{00000000-0005-0000-0000-0000B70C0000}"/>
    <cellStyle name="표준 24 7" xfId="2763" xr:uid="{00000000-0005-0000-0000-0000B80C0000}"/>
    <cellStyle name="표준 24_AJ001456 SPREADER BARS 30cm 본작업사양서 rev5(2014.11.06)--작업중" xfId="2764" xr:uid="{00000000-0005-0000-0000-0000B90C0000}"/>
    <cellStyle name="표준 240" xfId="3649" xr:uid="{00000000-0005-0000-0000-0000BA0C0000}"/>
    <cellStyle name="표준 240 2" xfId="2765" xr:uid="{00000000-0005-0000-0000-0000BB0C0000}"/>
    <cellStyle name="표준 240 2 2" xfId="2766" xr:uid="{00000000-0005-0000-0000-0000BC0C0000}"/>
    <cellStyle name="표준 240 2 2 2" xfId="2767" xr:uid="{00000000-0005-0000-0000-0000BD0C0000}"/>
    <cellStyle name="표준 240 2 2 3" xfId="2768" xr:uid="{00000000-0005-0000-0000-0000BE0C0000}"/>
    <cellStyle name="표준 240 2 3" xfId="2769" xr:uid="{00000000-0005-0000-0000-0000BF0C0000}"/>
    <cellStyle name="표준 240 2 4" xfId="2770" xr:uid="{00000000-0005-0000-0000-0000C00C0000}"/>
    <cellStyle name="표준 240 2_Atlas2 prototype 작업사양서 rev01-11" xfId="2771" xr:uid="{00000000-0005-0000-0000-0000C10C0000}"/>
    <cellStyle name="표준 240 3" xfId="3802" xr:uid="{00000000-0005-0000-0000-0000C20C0000}"/>
    <cellStyle name="표준 241" xfId="2772" xr:uid="{00000000-0005-0000-0000-0000C30C0000}"/>
    <cellStyle name="표준 241 2" xfId="2773" xr:uid="{00000000-0005-0000-0000-0000C40C0000}"/>
    <cellStyle name="표준 241 3" xfId="2774" xr:uid="{00000000-0005-0000-0000-0000C50C0000}"/>
    <cellStyle name="표준 242" xfId="3645" xr:uid="{00000000-0005-0000-0000-0000C60C0000}"/>
    <cellStyle name="표준 242 2" xfId="2775" xr:uid="{00000000-0005-0000-0000-0000C70C0000}"/>
    <cellStyle name="표준 242 2 2" xfId="2776" xr:uid="{00000000-0005-0000-0000-0000C80C0000}"/>
    <cellStyle name="표준 242 2 2 2" xfId="2777" xr:uid="{00000000-0005-0000-0000-0000C90C0000}"/>
    <cellStyle name="표준 242 2 2 3" xfId="2778" xr:uid="{00000000-0005-0000-0000-0000CA0C0000}"/>
    <cellStyle name="표준 242 2 3" xfId="2779" xr:uid="{00000000-0005-0000-0000-0000CB0C0000}"/>
    <cellStyle name="표준 242 2 4" xfId="2780" xr:uid="{00000000-0005-0000-0000-0000CC0C0000}"/>
    <cellStyle name="표준 242 2_Atlas2 prototype 작업사양서 rev01-11" xfId="2781" xr:uid="{00000000-0005-0000-0000-0000CD0C0000}"/>
    <cellStyle name="표준 242 3" xfId="3794" xr:uid="{00000000-0005-0000-0000-0000CE0C0000}"/>
    <cellStyle name="표준 243" xfId="3648" xr:uid="{00000000-0005-0000-0000-0000CF0C0000}"/>
    <cellStyle name="표준 244" xfId="2782" xr:uid="{00000000-0005-0000-0000-0000D00C0000}"/>
    <cellStyle name="표준 244 2" xfId="2783" xr:uid="{00000000-0005-0000-0000-0000D10C0000}"/>
    <cellStyle name="표준 244 3" xfId="2784" xr:uid="{00000000-0005-0000-0000-0000D20C0000}"/>
    <cellStyle name="표준 245" xfId="3644" xr:uid="{00000000-0005-0000-0000-0000D30C0000}"/>
    <cellStyle name="표준 245 2" xfId="2785" xr:uid="{00000000-0005-0000-0000-0000D40C0000}"/>
    <cellStyle name="표준 245 2 2" xfId="2786" xr:uid="{00000000-0005-0000-0000-0000D50C0000}"/>
    <cellStyle name="표준 245 2 2 2" xfId="2787" xr:uid="{00000000-0005-0000-0000-0000D60C0000}"/>
    <cellStyle name="표준 245 2 2 3" xfId="2788" xr:uid="{00000000-0005-0000-0000-0000D70C0000}"/>
    <cellStyle name="표준 245 2 3" xfId="2789" xr:uid="{00000000-0005-0000-0000-0000D80C0000}"/>
    <cellStyle name="표준 245 2 4" xfId="2790" xr:uid="{00000000-0005-0000-0000-0000D90C0000}"/>
    <cellStyle name="표준 245 2_Atlas2 prototype 작업사양서 rev01-11" xfId="2791" xr:uid="{00000000-0005-0000-0000-0000DA0C0000}"/>
    <cellStyle name="표준 246" xfId="2792" xr:uid="{00000000-0005-0000-0000-0000DB0C0000}"/>
    <cellStyle name="표준 246 2" xfId="2793" xr:uid="{00000000-0005-0000-0000-0000DC0C0000}"/>
    <cellStyle name="표준 246 2 2" xfId="2794" xr:uid="{00000000-0005-0000-0000-0000DD0C0000}"/>
    <cellStyle name="표준 246 2 3" xfId="2795" xr:uid="{00000000-0005-0000-0000-0000DE0C0000}"/>
    <cellStyle name="표준 246 3" xfId="2796" xr:uid="{00000000-0005-0000-0000-0000DF0C0000}"/>
    <cellStyle name="표준 246 3 2" xfId="2797" xr:uid="{00000000-0005-0000-0000-0000E00C0000}"/>
    <cellStyle name="표준 246 3 3" xfId="2798" xr:uid="{00000000-0005-0000-0000-0000E10C0000}"/>
    <cellStyle name="표준 246 4" xfId="2799" xr:uid="{00000000-0005-0000-0000-0000E20C0000}"/>
    <cellStyle name="표준 246 5" xfId="2800" xr:uid="{00000000-0005-0000-0000-0000E30C0000}"/>
    <cellStyle name="표준 246_Atlas2 prototype 작업사양서 rev01-11" xfId="2801" xr:uid="{00000000-0005-0000-0000-0000E40C0000}"/>
    <cellStyle name="표준 247" xfId="2802" xr:uid="{00000000-0005-0000-0000-0000E50C0000}"/>
    <cellStyle name="표준 247 2" xfId="2803" xr:uid="{00000000-0005-0000-0000-0000E60C0000}"/>
    <cellStyle name="표준 247 2 2" xfId="2804" xr:uid="{00000000-0005-0000-0000-0000E70C0000}"/>
    <cellStyle name="표준 247 2 3" xfId="2805" xr:uid="{00000000-0005-0000-0000-0000E80C0000}"/>
    <cellStyle name="표준 247 3" xfId="2806" xr:uid="{00000000-0005-0000-0000-0000E90C0000}"/>
    <cellStyle name="표준 247 3 2" xfId="2807" xr:uid="{00000000-0005-0000-0000-0000EA0C0000}"/>
    <cellStyle name="표준 247 3 3" xfId="2808" xr:uid="{00000000-0005-0000-0000-0000EB0C0000}"/>
    <cellStyle name="표준 247 4" xfId="2809" xr:uid="{00000000-0005-0000-0000-0000EC0C0000}"/>
    <cellStyle name="표준 247 5" xfId="2810" xr:uid="{00000000-0005-0000-0000-0000ED0C0000}"/>
    <cellStyle name="표준 247_Atlas2 prototype 작업사양서 rev01-11" xfId="2811" xr:uid="{00000000-0005-0000-0000-0000EE0C0000}"/>
    <cellStyle name="표준 248" xfId="3650" xr:uid="{00000000-0005-0000-0000-0000EF0C0000}"/>
    <cellStyle name="표준 248 2" xfId="3691" xr:uid="{00000000-0005-0000-0000-0000F00C0000}"/>
    <cellStyle name="표준 248 2 2" xfId="3772" xr:uid="{00000000-0005-0000-0000-0000F10C0000}"/>
    <cellStyle name="표준 248 2 3" xfId="3805" xr:uid="{00000000-0005-0000-0000-0000F20C0000}"/>
    <cellStyle name="표준 248 2 4" xfId="3825" xr:uid="{00000000-0005-0000-0000-0000F30C0000}"/>
    <cellStyle name="표준 248 2 5" xfId="3845" xr:uid="{00000000-0005-0000-0000-0000F40C0000}"/>
    <cellStyle name="표준 249" xfId="3651" xr:uid="{00000000-0005-0000-0000-0000F50C0000}"/>
    <cellStyle name="표준 249 2" xfId="3692" xr:uid="{00000000-0005-0000-0000-0000F60C0000}"/>
    <cellStyle name="표준 249 2 2" xfId="3773" xr:uid="{00000000-0005-0000-0000-0000F70C0000}"/>
    <cellStyle name="표준 249 2 3" xfId="3806" xr:uid="{00000000-0005-0000-0000-0000F80C0000}"/>
    <cellStyle name="표준 249 2 4" xfId="3826" xr:uid="{00000000-0005-0000-0000-0000F90C0000}"/>
    <cellStyle name="표준 249 2 5" xfId="3846" xr:uid="{00000000-0005-0000-0000-0000FA0C0000}"/>
    <cellStyle name="표준 25" xfId="2812" xr:uid="{00000000-0005-0000-0000-0000FB0C0000}"/>
    <cellStyle name="표준 25 2" xfId="2813" xr:uid="{00000000-0005-0000-0000-0000FC0C0000}"/>
    <cellStyle name="표준 25 3" xfId="2814" xr:uid="{00000000-0005-0000-0000-0000FD0C0000}"/>
    <cellStyle name="표준 250" xfId="3653" xr:uid="{00000000-0005-0000-0000-0000FE0C0000}"/>
    <cellStyle name="표준 250 2" xfId="3693" xr:uid="{00000000-0005-0000-0000-0000FF0C0000}"/>
    <cellStyle name="표준 250 2 2" xfId="3774" xr:uid="{00000000-0005-0000-0000-0000000D0000}"/>
    <cellStyle name="표준 250 2 3" xfId="3807" xr:uid="{00000000-0005-0000-0000-0000010D0000}"/>
    <cellStyle name="표준 250 2 4" xfId="3827" xr:uid="{00000000-0005-0000-0000-0000020D0000}"/>
    <cellStyle name="표준 250 2 5" xfId="3847" xr:uid="{00000000-0005-0000-0000-0000030D0000}"/>
    <cellStyle name="표준 251" xfId="3654" xr:uid="{00000000-0005-0000-0000-0000040D0000}"/>
    <cellStyle name="표준 251 2" xfId="3694" xr:uid="{00000000-0005-0000-0000-0000050D0000}"/>
    <cellStyle name="표준 251 2 2" xfId="3775" xr:uid="{00000000-0005-0000-0000-0000060D0000}"/>
    <cellStyle name="표준 251 2 3" xfId="3808" xr:uid="{00000000-0005-0000-0000-0000070D0000}"/>
    <cellStyle name="표준 251 2 4" xfId="3828" xr:uid="{00000000-0005-0000-0000-0000080D0000}"/>
    <cellStyle name="표준 251 2 5" xfId="3848" xr:uid="{00000000-0005-0000-0000-0000090D0000}"/>
    <cellStyle name="표준 252" xfId="3652" xr:uid="{00000000-0005-0000-0000-00000A0D0000}"/>
    <cellStyle name="표준 252 2" xfId="3695" xr:uid="{00000000-0005-0000-0000-00000B0D0000}"/>
    <cellStyle name="표준 252 2 2" xfId="3776" xr:uid="{00000000-0005-0000-0000-00000C0D0000}"/>
    <cellStyle name="표준 252 2 3" xfId="3809" xr:uid="{00000000-0005-0000-0000-00000D0D0000}"/>
    <cellStyle name="표준 252 2 4" xfId="3829" xr:uid="{00000000-0005-0000-0000-00000E0D0000}"/>
    <cellStyle name="표준 252 2 5" xfId="3849" xr:uid="{00000000-0005-0000-0000-00000F0D0000}"/>
    <cellStyle name="표준 253" xfId="3657" xr:uid="{00000000-0005-0000-0000-0000100D0000}"/>
    <cellStyle name="표준 253 2" xfId="3696" xr:uid="{00000000-0005-0000-0000-0000110D0000}"/>
    <cellStyle name="표준 253 2 2" xfId="3777" xr:uid="{00000000-0005-0000-0000-0000120D0000}"/>
    <cellStyle name="표준 253 2 3" xfId="3810" xr:uid="{00000000-0005-0000-0000-0000130D0000}"/>
    <cellStyle name="표준 253 2 4" xfId="3830" xr:uid="{00000000-0005-0000-0000-0000140D0000}"/>
    <cellStyle name="표준 253 2 5" xfId="3850" xr:uid="{00000000-0005-0000-0000-0000150D0000}"/>
    <cellStyle name="표준 254" xfId="2815" xr:uid="{00000000-0005-0000-0000-0000160D0000}"/>
    <cellStyle name="표준 254 2" xfId="2816" xr:uid="{00000000-0005-0000-0000-0000170D0000}"/>
    <cellStyle name="표준 254 2 2" xfId="2817" xr:uid="{00000000-0005-0000-0000-0000180D0000}"/>
    <cellStyle name="표준 254 2 3" xfId="2818" xr:uid="{00000000-0005-0000-0000-0000190D0000}"/>
    <cellStyle name="표준 254 3" xfId="2819" xr:uid="{00000000-0005-0000-0000-00001A0D0000}"/>
    <cellStyle name="표준 254 3 2" xfId="2820" xr:uid="{00000000-0005-0000-0000-00001B0D0000}"/>
    <cellStyle name="표준 254 3 3" xfId="2821" xr:uid="{00000000-0005-0000-0000-00001C0D0000}"/>
    <cellStyle name="표준 254 4" xfId="2822" xr:uid="{00000000-0005-0000-0000-00001D0D0000}"/>
    <cellStyle name="표준 254 5" xfId="2823" xr:uid="{00000000-0005-0000-0000-00001E0D0000}"/>
    <cellStyle name="표준 254_Atlas2 prototype 작업사양서 rev01-11" xfId="2824" xr:uid="{00000000-0005-0000-0000-00001F0D0000}"/>
    <cellStyle name="표준 255" xfId="2825" xr:uid="{00000000-0005-0000-0000-0000200D0000}"/>
    <cellStyle name="표준 255 2" xfId="2826" xr:uid="{00000000-0005-0000-0000-0000210D0000}"/>
    <cellStyle name="표준 255 3" xfId="2827" xr:uid="{00000000-0005-0000-0000-0000220D0000}"/>
    <cellStyle name="표준 256" xfId="2828" xr:uid="{00000000-0005-0000-0000-0000230D0000}"/>
    <cellStyle name="표준 256 2" xfId="2829" xr:uid="{00000000-0005-0000-0000-0000240D0000}"/>
    <cellStyle name="표준 256 2 2" xfId="2830" xr:uid="{00000000-0005-0000-0000-0000250D0000}"/>
    <cellStyle name="표준 256 2 3" xfId="2831" xr:uid="{00000000-0005-0000-0000-0000260D0000}"/>
    <cellStyle name="표준 256 3" xfId="2832" xr:uid="{00000000-0005-0000-0000-0000270D0000}"/>
    <cellStyle name="표준 256 4" xfId="2833" xr:uid="{00000000-0005-0000-0000-0000280D0000}"/>
    <cellStyle name="표준 256_Atlas2 prototype 작업사양서 rev01-11" xfId="2834" xr:uid="{00000000-0005-0000-0000-0000290D0000}"/>
    <cellStyle name="표준 257" xfId="2835" xr:uid="{00000000-0005-0000-0000-00002A0D0000}"/>
    <cellStyle name="표준 257 2" xfId="2836" xr:uid="{00000000-0005-0000-0000-00002B0D0000}"/>
    <cellStyle name="표준 257 2 2" xfId="2837" xr:uid="{00000000-0005-0000-0000-00002C0D0000}"/>
    <cellStyle name="표준 257 2 3" xfId="2838" xr:uid="{00000000-0005-0000-0000-00002D0D0000}"/>
    <cellStyle name="표준 257 3" xfId="2839" xr:uid="{00000000-0005-0000-0000-00002E0D0000}"/>
    <cellStyle name="표준 257 3 2" xfId="2840" xr:uid="{00000000-0005-0000-0000-00002F0D0000}"/>
    <cellStyle name="표준 257 4" xfId="2841" xr:uid="{00000000-0005-0000-0000-0000300D0000}"/>
    <cellStyle name="표준 257_ title" xfId="2842" xr:uid="{00000000-0005-0000-0000-0000310D0000}"/>
    <cellStyle name="표준 258" xfId="2843" xr:uid="{00000000-0005-0000-0000-0000320D0000}"/>
    <cellStyle name="표준 258 2" xfId="2844" xr:uid="{00000000-0005-0000-0000-0000330D0000}"/>
    <cellStyle name="표준 258 2 2" xfId="2845" xr:uid="{00000000-0005-0000-0000-0000340D0000}"/>
    <cellStyle name="표준 258 2 3" xfId="2846" xr:uid="{00000000-0005-0000-0000-0000350D0000}"/>
    <cellStyle name="표준 258 3" xfId="2847" xr:uid="{00000000-0005-0000-0000-0000360D0000}"/>
    <cellStyle name="표준 258 3 2" xfId="2848" xr:uid="{00000000-0005-0000-0000-0000370D0000}"/>
    <cellStyle name="표준 258 4" xfId="2849" xr:uid="{00000000-0005-0000-0000-0000380D0000}"/>
    <cellStyle name="표준 258_ title" xfId="2850" xr:uid="{00000000-0005-0000-0000-0000390D0000}"/>
    <cellStyle name="표준 259" xfId="2851" xr:uid="{00000000-0005-0000-0000-00003A0D0000}"/>
    <cellStyle name="표준 259 2" xfId="2852" xr:uid="{00000000-0005-0000-0000-00003B0D0000}"/>
    <cellStyle name="표준 259 2 2" xfId="2853" xr:uid="{00000000-0005-0000-0000-00003C0D0000}"/>
    <cellStyle name="표준 259 2 3" xfId="2854" xr:uid="{00000000-0005-0000-0000-00003D0D0000}"/>
    <cellStyle name="표준 259 3" xfId="2855" xr:uid="{00000000-0005-0000-0000-00003E0D0000}"/>
    <cellStyle name="표준 259 4" xfId="2856" xr:uid="{00000000-0005-0000-0000-00003F0D0000}"/>
    <cellStyle name="표준 259_Atlas2 prototype 작업사양서 rev01-11" xfId="2857" xr:uid="{00000000-0005-0000-0000-0000400D0000}"/>
    <cellStyle name="표준 26" xfId="2858" xr:uid="{00000000-0005-0000-0000-0000410D0000}"/>
    <cellStyle name="표준 26 2" xfId="2859" xr:uid="{00000000-0005-0000-0000-0000420D0000}"/>
    <cellStyle name="표준 26 3" xfId="2860" xr:uid="{00000000-0005-0000-0000-0000430D0000}"/>
    <cellStyle name="표준 260" xfId="2861" xr:uid="{00000000-0005-0000-0000-0000440D0000}"/>
    <cellStyle name="표준 260 2" xfId="2862" xr:uid="{00000000-0005-0000-0000-0000450D0000}"/>
    <cellStyle name="표준 260 2 2" xfId="2863" xr:uid="{00000000-0005-0000-0000-0000460D0000}"/>
    <cellStyle name="표준 260 2 3" xfId="2864" xr:uid="{00000000-0005-0000-0000-0000470D0000}"/>
    <cellStyle name="표준 260 3" xfId="2865" xr:uid="{00000000-0005-0000-0000-0000480D0000}"/>
    <cellStyle name="표준 260 4" xfId="2866" xr:uid="{00000000-0005-0000-0000-0000490D0000}"/>
    <cellStyle name="표준 260_Atlas2 prototype 작업사양서 rev01-11" xfId="2867" xr:uid="{00000000-0005-0000-0000-00004A0D0000}"/>
    <cellStyle name="표준 261" xfId="2868" xr:uid="{00000000-0005-0000-0000-00004B0D0000}"/>
    <cellStyle name="표준 261 2" xfId="2869" xr:uid="{00000000-0005-0000-0000-00004C0D0000}"/>
    <cellStyle name="표준 261 2 2" xfId="2870" xr:uid="{00000000-0005-0000-0000-00004D0D0000}"/>
    <cellStyle name="표준 261 2 3" xfId="2871" xr:uid="{00000000-0005-0000-0000-00004E0D0000}"/>
    <cellStyle name="표준 261 3" xfId="2872" xr:uid="{00000000-0005-0000-0000-00004F0D0000}"/>
    <cellStyle name="표준 261 3 2" xfId="2873" xr:uid="{00000000-0005-0000-0000-0000500D0000}"/>
    <cellStyle name="표준 261 4" xfId="2874" xr:uid="{00000000-0005-0000-0000-0000510D0000}"/>
    <cellStyle name="표준 261_ title" xfId="2875" xr:uid="{00000000-0005-0000-0000-0000520D0000}"/>
    <cellStyle name="표준 262" xfId="2876" xr:uid="{00000000-0005-0000-0000-0000530D0000}"/>
    <cellStyle name="표준 262 2" xfId="2877" xr:uid="{00000000-0005-0000-0000-0000540D0000}"/>
    <cellStyle name="표준 262 2 2" xfId="2878" xr:uid="{00000000-0005-0000-0000-0000550D0000}"/>
    <cellStyle name="표준 262 2 3" xfId="2879" xr:uid="{00000000-0005-0000-0000-0000560D0000}"/>
    <cellStyle name="표준 262 3" xfId="2880" xr:uid="{00000000-0005-0000-0000-0000570D0000}"/>
    <cellStyle name="표준 262 4" xfId="2881" xr:uid="{00000000-0005-0000-0000-0000580D0000}"/>
    <cellStyle name="표준 262_Atlas2 prototype 작업사양서 rev01-11" xfId="2882" xr:uid="{00000000-0005-0000-0000-0000590D0000}"/>
    <cellStyle name="표준 263" xfId="3656" xr:uid="{00000000-0005-0000-0000-00005A0D0000}"/>
    <cellStyle name="표준 264" xfId="3662" xr:uid="{00000000-0005-0000-0000-00005B0D0000}"/>
    <cellStyle name="표준 264 2" xfId="3698" xr:uid="{00000000-0005-0000-0000-00005C0D0000}"/>
    <cellStyle name="표준 264 2 2" xfId="3779" xr:uid="{00000000-0005-0000-0000-00005D0D0000}"/>
    <cellStyle name="표준 264 2 3" xfId="3812" xr:uid="{00000000-0005-0000-0000-00005E0D0000}"/>
    <cellStyle name="표준 264 2 4" xfId="3832" xr:uid="{00000000-0005-0000-0000-00005F0D0000}"/>
    <cellStyle name="표준 264 2 5" xfId="3852" xr:uid="{00000000-0005-0000-0000-0000600D0000}"/>
    <cellStyle name="표준 265" xfId="3658" xr:uid="{00000000-0005-0000-0000-0000610D0000}"/>
    <cellStyle name="표준 265 2" xfId="3699" xr:uid="{00000000-0005-0000-0000-0000620D0000}"/>
    <cellStyle name="표준 265 2 2" xfId="3780" xr:uid="{00000000-0005-0000-0000-0000630D0000}"/>
    <cellStyle name="표준 265 2 3" xfId="3813" xr:uid="{00000000-0005-0000-0000-0000640D0000}"/>
    <cellStyle name="표준 265 2 4" xfId="3833" xr:uid="{00000000-0005-0000-0000-0000650D0000}"/>
    <cellStyle name="표준 265 2 5" xfId="3853" xr:uid="{00000000-0005-0000-0000-0000660D0000}"/>
    <cellStyle name="표준 266" xfId="3673" xr:uid="{00000000-0005-0000-0000-0000670D0000}"/>
    <cellStyle name="표준 266 2" xfId="3709" xr:uid="{00000000-0005-0000-0000-0000680D0000}"/>
    <cellStyle name="표준 266 2 2" xfId="3790" xr:uid="{00000000-0005-0000-0000-0000690D0000}"/>
    <cellStyle name="표준 266 2 3" xfId="3823" xr:uid="{00000000-0005-0000-0000-00006A0D0000}"/>
    <cellStyle name="표준 266 2 4" xfId="3843" xr:uid="{00000000-0005-0000-0000-00006B0D0000}"/>
    <cellStyle name="표준 266 2 5" xfId="3863" xr:uid="{00000000-0005-0000-0000-00006C0D0000}"/>
    <cellStyle name="표준 267" xfId="3663" xr:uid="{00000000-0005-0000-0000-00006D0D0000}"/>
    <cellStyle name="표준 267 2" xfId="3705" xr:uid="{00000000-0005-0000-0000-00006E0D0000}"/>
    <cellStyle name="표준 267 2 2" xfId="3786" xr:uid="{00000000-0005-0000-0000-00006F0D0000}"/>
    <cellStyle name="표준 267 2 3" xfId="3819" xr:uid="{00000000-0005-0000-0000-0000700D0000}"/>
    <cellStyle name="표준 267 2 4" xfId="3839" xr:uid="{00000000-0005-0000-0000-0000710D0000}"/>
    <cellStyle name="표준 267 2 5" xfId="3859" xr:uid="{00000000-0005-0000-0000-0000720D0000}"/>
    <cellStyle name="표준 268" xfId="3668" xr:uid="{00000000-0005-0000-0000-0000730D0000}"/>
    <cellStyle name="표준 268 2" xfId="3706" xr:uid="{00000000-0005-0000-0000-0000740D0000}"/>
    <cellStyle name="표준 268 2 2" xfId="3787" xr:uid="{00000000-0005-0000-0000-0000750D0000}"/>
    <cellStyle name="표준 268 2 3" xfId="3820" xr:uid="{00000000-0005-0000-0000-0000760D0000}"/>
    <cellStyle name="표준 268 2 4" xfId="3840" xr:uid="{00000000-0005-0000-0000-0000770D0000}"/>
    <cellStyle name="표준 268 2 5" xfId="3860" xr:uid="{00000000-0005-0000-0000-0000780D0000}"/>
    <cellStyle name="표준 269" xfId="3664" xr:uid="{00000000-0005-0000-0000-0000790D0000}"/>
    <cellStyle name="표준 269 2" xfId="3702" xr:uid="{00000000-0005-0000-0000-00007A0D0000}"/>
    <cellStyle name="표준 269 2 2" xfId="3783" xr:uid="{00000000-0005-0000-0000-00007B0D0000}"/>
    <cellStyle name="표준 269 2 3" xfId="3816" xr:uid="{00000000-0005-0000-0000-00007C0D0000}"/>
    <cellStyle name="표준 269 2 4" xfId="3836" xr:uid="{00000000-0005-0000-0000-00007D0D0000}"/>
    <cellStyle name="표준 269 2 5" xfId="3856" xr:uid="{00000000-0005-0000-0000-00007E0D0000}"/>
    <cellStyle name="표준 27" xfId="2883" xr:uid="{00000000-0005-0000-0000-00007F0D0000}"/>
    <cellStyle name="표준 27 2" xfId="2884" xr:uid="{00000000-0005-0000-0000-0000800D0000}"/>
    <cellStyle name="표준 27 3" xfId="2885" xr:uid="{00000000-0005-0000-0000-0000810D0000}"/>
    <cellStyle name="표준 270" xfId="3669" xr:uid="{00000000-0005-0000-0000-0000820D0000}"/>
    <cellStyle name="표준 271" xfId="3659" xr:uid="{00000000-0005-0000-0000-0000830D0000}"/>
    <cellStyle name="표준 271 2" xfId="3704" xr:uid="{00000000-0005-0000-0000-0000840D0000}"/>
    <cellStyle name="표준 271 2 2" xfId="3785" xr:uid="{00000000-0005-0000-0000-0000850D0000}"/>
    <cellStyle name="표준 271 2 3" xfId="3818" xr:uid="{00000000-0005-0000-0000-0000860D0000}"/>
    <cellStyle name="표준 271 2 4" xfId="3838" xr:uid="{00000000-0005-0000-0000-0000870D0000}"/>
    <cellStyle name="표준 271 2 5" xfId="3858" xr:uid="{00000000-0005-0000-0000-0000880D0000}"/>
    <cellStyle name="표준 272" xfId="3665" xr:uid="{00000000-0005-0000-0000-0000890D0000}"/>
    <cellStyle name="표준 272 2" xfId="3703" xr:uid="{00000000-0005-0000-0000-00008A0D0000}"/>
    <cellStyle name="표준 272 2 2" xfId="3784" xr:uid="{00000000-0005-0000-0000-00008B0D0000}"/>
    <cellStyle name="표준 272 2 3" xfId="3817" xr:uid="{00000000-0005-0000-0000-00008C0D0000}"/>
    <cellStyle name="표준 272 2 4" xfId="3837" xr:uid="{00000000-0005-0000-0000-00008D0D0000}"/>
    <cellStyle name="표준 272 2 5" xfId="3857" xr:uid="{00000000-0005-0000-0000-00008E0D0000}"/>
    <cellStyle name="표준 273" xfId="3655" xr:uid="{00000000-0005-0000-0000-00008F0D0000}"/>
    <cellStyle name="표준 274" xfId="3661" xr:uid="{00000000-0005-0000-0000-0000900D0000}"/>
    <cellStyle name="표준 275" xfId="3660" xr:uid="{00000000-0005-0000-0000-0000910D0000}"/>
    <cellStyle name="표준 276" xfId="3671" xr:uid="{00000000-0005-0000-0000-0000920D0000}"/>
    <cellStyle name="표준 277" xfId="3672" xr:uid="{00000000-0005-0000-0000-0000930D0000}"/>
    <cellStyle name="표준 277 2" xfId="3697" xr:uid="{00000000-0005-0000-0000-0000940D0000}"/>
    <cellStyle name="표준 277 2 2" xfId="3778" xr:uid="{00000000-0005-0000-0000-0000950D0000}"/>
    <cellStyle name="표준 277 2 3" xfId="3811" xr:uid="{00000000-0005-0000-0000-0000960D0000}"/>
    <cellStyle name="표준 277 2 4" xfId="3831" xr:uid="{00000000-0005-0000-0000-0000970D0000}"/>
    <cellStyle name="표준 277 2 5" xfId="3851" xr:uid="{00000000-0005-0000-0000-0000980D0000}"/>
    <cellStyle name="표준 278" xfId="3670" xr:uid="{00000000-0005-0000-0000-0000990D0000}"/>
    <cellStyle name="표준 278 2" xfId="3700" xr:uid="{00000000-0005-0000-0000-00009A0D0000}"/>
    <cellStyle name="표준 278 2 2" xfId="3781" xr:uid="{00000000-0005-0000-0000-00009B0D0000}"/>
    <cellStyle name="표준 278 2 3" xfId="3814" xr:uid="{00000000-0005-0000-0000-00009C0D0000}"/>
    <cellStyle name="표준 278 2 4" xfId="3834" xr:uid="{00000000-0005-0000-0000-00009D0D0000}"/>
    <cellStyle name="표준 278 2 5" xfId="3854" xr:uid="{00000000-0005-0000-0000-00009E0D0000}"/>
    <cellStyle name="표준 279" xfId="3667" xr:uid="{00000000-0005-0000-0000-00009F0D0000}"/>
    <cellStyle name="표준 279 2" xfId="3701" xr:uid="{00000000-0005-0000-0000-0000A00D0000}"/>
    <cellStyle name="표준 279 2 2" xfId="3782" xr:uid="{00000000-0005-0000-0000-0000A10D0000}"/>
    <cellStyle name="표준 279 2 3" xfId="3815" xr:uid="{00000000-0005-0000-0000-0000A20D0000}"/>
    <cellStyle name="표준 279 2 4" xfId="3835" xr:uid="{00000000-0005-0000-0000-0000A30D0000}"/>
    <cellStyle name="표준 279 2 5" xfId="3855" xr:uid="{00000000-0005-0000-0000-0000A40D0000}"/>
    <cellStyle name="표준 28" xfId="2886" xr:uid="{00000000-0005-0000-0000-0000A50D0000}"/>
    <cellStyle name="표준 28 2" xfId="2887" xr:uid="{00000000-0005-0000-0000-0000A60D0000}"/>
    <cellStyle name="표준 28 3" xfId="2888" xr:uid="{00000000-0005-0000-0000-0000A70D0000}"/>
    <cellStyle name="표준 280" xfId="3674" xr:uid="{00000000-0005-0000-0000-0000A80D0000}"/>
    <cellStyle name="표준 280 2" xfId="3707" xr:uid="{00000000-0005-0000-0000-0000A90D0000}"/>
    <cellStyle name="표준 280 2 2" xfId="3788" xr:uid="{00000000-0005-0000-0000-0000AA0D0000}"/>
    <cellStyle name="표준 280 2 3" xfId="3821" xr:uid="{00000000-0005-0000-0000-0000AB0D0000}"/>
    <cellStyle name="표준 280 2 4" xfId="3841" xr:uid="{00000000-0005-0000-0000-0000AC0D0000}"/>
    <cellStyle name="표준 280 2 5" xfId="3861" xr:uid="{00000000-0005-0000-0000-0000AD0D0000}"/>
    <cellStyle name="표준 281" xfId="3666" xr:uid="{00000000-0005-0000-0000-0000AE0D0000}"/>
    <cellStyle name="표준 281 2" xfId="3708" xr:uid="{00000000-0005-0000-0000-0000AF0D0000}"/>
    <cellStyle name="표준 281 2 2" xfId="3789" xr:uid="{00000000-0005-0000-0000-0000B00D0000}"/>
    <cellStyle name="표준 281 2 3" xfId="3822" xr:uid="{00000000-0005-0000-0000-0000B10D0000}"/>
    <cellStyle name="표준 281 2 4" xfId="3842" xr:uid="{00000000-0005-0000-0000-0000B20D0000}"/>
    <cellStyle name="표준 281 2 5" xfId="3862" xr:uid="{00000000-0005-0000-0000-0000B30D0000}"/>
    <cellStyle name="표준 282" xfId="3675" xr:uid="{00000000-0005-0000-0000-0000B40D0000}"/>
    <cellStyle name="표준 283" xfId="3676" xr:uid="{00000000-0005-0000-0000-0000B50D0000}"/>
    <cellStyle name="표준 284" xfId="3768" xr:uid="{00000000-0005-0000-0000-0000B60D0000}"/>
    <cellStyle name="표준 285" xfId="3769" xr:uid="{00000000-0005-0000-0000-0000B70D0000}"/>
    <cellStyle name="표준 286" xfId="3770" xr:uid="{00000000-0005-0000-0000-0000B80D0000}"/>
    <cellStyle name="표준 29" xfId="2889" xr:uid="{00000000-0005-0000-0000-0000B90D0000}"/>
    <cellStyle name="표준 29 2" xfId="2890" xr:uid="{00000000-0005-0000-0000-0000BA0D0000}"/>
    <cellStyle name="표준 29 3" xfId="2891" xr:uid="{00000000-0005-0000-0000-0000BB0D0000}"/>
    <cellStyle name="표준 3" xfId="2892" xr:uid="{00000000-0005-0000-0000-0000BC0D0000}"/>
    <cellStyle name="표준 3 2" xfId="2893" xr:uid="{00000000-0005-0000-0000-0000BD0D0000}"/>
    <cellStyle name="표준 3 3" xfId="2894" xr:uid="{00000000-0005-0000-0000-0000BE0D0000}"/>
    <cellStyle name="표준 3 3 2" xfId="2895" xr:uid="{00000000-0005-0000-0000-0000BF0D0000}"/>
    <cellStyle name="표준 3 4" xfId="2896" xr:uid="{00000000-0005-0000-0000-0000C00D0000}"/>
    <cellStyle name="표준 3 5" xfId="2897" xr:uid="{00000000-0005-0000-0000-0000C10D0000}"/>
    <cellStyle name="표준 3_ title" xfId="2898" xr:uid="{00000000-0005-0000-0000-0000C20D0000}"/>
    <cellStyle name="표준 30" xfId="2899" xr:uid="{00000000-0005-0000-0000-0000C30D0000}"/>
    <cellStyle name="표준 30 2" xfId="2900" xr:uid="{00000000-0005-0000-0000-0000C40D0000}"/>
    <cellStyle name="표준 30 3" xfId="2901" xr:uid="{00000000-0005-0000-0000-0000C50D0000}"/>
    <cellStyle name="표준 31" xfId="2902" xr:uid="{00000000-0005-0000-0000-0000C60D0000}"/>
    <cellStyle name="표준 31 2" xfId="2903" xr:uid="{00000000-0005-0000-0000-0000C70D0000}"/>
    <cellStyle name="표준 31 3" xfId="2904" xr:uid="{00000000-0005-0000-0000-0000C80D0000}"/>
    <cellStyle name="표준 32" xfId="2905" xr:uid="{00000000-0005-0000-0000-0000C90D0000}"/>
    <cellStyle name="표준 32 2" xfId="2906" xr:uid="{00000000-0005-0000-0000-0000CA0D0000}"/>
    <cellStyle name="표준 32 3" xfId="2907" xr:uid="{00000000-0005-0000-0000-0000CB0D0000}"/>
    <cellStyle name="표준 33" xfId="2908" xr:uid="{00000000-0005-0000-0000-0000CC0D0000}"/>
    <cellStyle name="표준 33 2" xfId="2909" xr:uid="{00000000-0005-0000-0000-0000CD0D0000}"/>
    <cellStyle name="표준 33 3" xfId="2910" xr:uid="{00000000-0005-0000-0000-0000CE0D0000}"/>
    <cellStyle name="표준 34" xfId="2911" xr:uid="{00000000-0005-0000-0000-0000CF0D0000}"/>
    <cellStyle name="표준 34 2" xfId="2912" xr:uid="{00000000-0005-0000-0000-0000D00D0000}"/>
    <cellStyle name="표준 34 3" xfId="2913" xr:uid="{00000000-0005-0000-0000-0000D10D0000}"/>
    <cellStyle name="표준 35" xfId="2914" xr:uid="{00000000-0005-0000-0000-0000D20D0000}"/>
    <cellStyle name="표준 35 2" xfId="2915" xr:uid="{00000000-0005-0000-0000-0000D30D0000}"/>
    <cellStyle name="표준 35 3" xfId="2916" xr:uid="{00000000-0005-0000-0000-0000D40D0000}"/>
    <cellStyle name="표준 36" xfId="2917" xr:uid="{00000000-0005-0000-0000-0000D50D0000}"/>
    <cellStyle name="표준 36 2" xfId="2918" xr:uid="{00000000-0005-0000-0000-0000D60D0000}"/>
    <cellStyle name="표준 36 2 2" xfId="2919" xr:uid="{00000000-0005-0000-0000-0000D70D0000}"/>
    <cellStyle name="표준 36 2 3" xfId="2920" xr:uid="{00000000-0005-0000-0000-0000D80D0000}"/>
    <cellStyle name="표준 36 3" xfId="2921" xr:uid="{00000000-0005-0000-0000-0000D90D0000}"/>
    <cellStyle name="표준 36 4" xfId="2922" xr:uid="{00000000-0005-0000-0000-0000DA0D0000}"/>
    <cellStyle name="표준 36_AJ001456 SPREADER BARS 30cm 본작업사양서 rev5(2014.11.06)--작업중" xfId="2923" xr:uid="{00000000-0005-0000-0000-0000DB0D0000}"/>
    <cellStyle name="표준 37" xfId="2924" xr:uid="{00000000-0005-0000-0000-0000DC0D0000}"/>
    <cellStyle name="표준 37 2" xfId="2925" xr:uid="{00000000-0005-0000-0000-0000DD0D0000}"/>
    <cellStyle name="표준 37 2 2" xfId="2926" xr:uid="{00000000-0005-0000-0000-0000DE0D0000}"/>
    <cellStyle name="표준 37 2 3" xfId="2927" xr:uid="{00000000-0005-0000-0000-0000DF0D0000}"/>
    <cellStyle name="표준 37 3" xfId="2928" xr:uid="{00000000-0005-0000-0000-0000E00D0000}"/>
    <cellStyle name="표준 37 3 2" xfId="2929" xr:uid="{00000000-0005-0000-0000-0000E10D0000}"/>
    <cellStyle name="표준 37 3 3" xfId="2930" xr:uid="{00000000-0005-0000-0000-0000E20D0000}"/>
    <cellStyle name="표준 37 4" xfId="2931" xr:uid="{00000000-0005-0000-0000-0000E30D0000}"/>
    <cellStyle name="표준 37 5" xfId="2932" xr:uid="{00000000-0005-0000-0000-0000E40D0000}"/>
    <cellStyle name="표준 37_Atlas2 prototype 작업사양서 rev01-11" xfId="2933" xr:uid="{00000000-0005-0000-0000-0000E50D0000}"/>
    <cellStyle name="표준 38" xfId="2934" xr:uid="{00000000-0005-0000-0000-0000E60D0000}"/>
    <cellStyle name="표준 38 2" xfId="2935" xr:uid="{00000000-0005-0000-0000-0000E70D0000}"/>
    <cellStyle name="표준 38 3" xfId="2936" xr:uid="{00000000-0005-0000-0000-0000E80D0000}"/>
    <cellStyle name="표준 39" xfId="2937" xr:uid="{00000000-0005-0000-0000-0000E90D0000}"/>
    <cellStyle name="표준 39 2" xfId="2938" xr:uid="{00000000-0005-0000-0000-0000EA0D0000}"/>
    <cellStyle name="표준 39 3" xfId="2939" xr:uid="{00000000-0005-0000-0000-0000EB0D0000}"/>
    <cellStyle name="표준 4" xfId="2940" xr:uid="{00000000-0005-0000-0000-0000EC0D0000}"/>
    <cellStyle name="표준 4 2" xfId="2941" xr:uid="{00000000-0005-0000-0000-0000ED0D0000}"/>
    <cellStyle name="표준 4 2 2" xfId="2942" xr:uid="{00000000-0005-0000-0000-0000EE0D0000}"/>
    <cellStyle name="표준 4 2 3" xfId="2943" xr:uid="{00000000-0005-0000-0000-0000EF0D0000}"/>
    <cellStyle name="표준 4 3" xfId="2944" xr:uid="{00000000-0005-0000-0000-0000F00D0000}"/>
    <cellStyle name="표준 4 3 2" xfId="2945" xr:uid="{00000000-0005-0000-0000-0000F10D0000}"/>
    <cellStyle name="표준 4 3 3" xfId="2946" xr:uid="{00000000-0005-0000-0000-0000F20D0000}"/>
    <cellStyle name="표준 4 4" xfId="2947" xr:uid="{00000000-0005-0000-0000-0000F30D0000}"/>
    <cellStyle name="표준 4 5" xfId="2948" xr:uid="{00000000-0005-0000-0000-0000F40D0000}"/>
    <cellStyle name="표준 4_AJ001456 SPREADER BARS 30cm 본작업사양서 rev5(2014.11.06)--작업중" xfId="2949" xr:uid="{00000000-0005-0000-0000-0000F50D0000}"/>
    <cellStyle name="표준 40" xfId="2950" xr:uid="{00000000-0005-0000-0000-0000F60D0000}"/>
    <cellStyle name="표준 40 2" xfId="2951" xr:uid="{00000000-0005-0000-0000-0000F70D0000}"/>
    <cellStyle name="표준 40 2 2" xfId="2952" xr:uid="{00000000-0005-0000-0000-0000F80D0000}"/>
    <cellStyle name="표준 40 2 3" xfId="2953" xr:uid="{00000000-0005-0000-0000-0000F90D0000}"/>
    <cellStyle name="표준 40 3" xfId="2954" xr:uid="{00000000-0005-0000-0000-0000FA0D0000}"/>
    <cellStyle name="표준 40 3 2" xfId="2955" xr:uid="{00000000-0005-0000-0000-0000FB0D0000}"/>
    <cellStyle name="표준 40 3 3" xfId="2956" xr:uid="{00000000-0005-0000-0000-0000FC0D0000}"/>
    <cellStyle name="표준 40 4" xfId="2957" xr:uid="{00000000-0005-0000-0000-0000FD0D0000}"/>
    <cellStyle name="표준 40 5" xfId="2958" xr:uid="{00000000-0005-0000-0000-0000FE0D0000}"/>
    <cellStyle name="표준 40_Atlas2 prototype 작업사양서 rev01-11" xfId="2959" xr:uid="{00000000-0005-0000-0000-0000FF0D0000}"/>
    <cellStyle name="표준 41" xfId="2960" xr:uid="{00000000-0005-0000-0000-0000000E0000}"/>
    <cellStyle name="표준 41 2" xfId="2961" xr:uid="{00000000-0005-0000-0000-0000010E0000}"/>
    <cellStyle name="표준 41 2 2" xfId="2962" xr:uid="{00000000-0005-0000-0000-0000020E0000}"/>
    <cellStyle name="표준 41 2 3" xfId="2963" xr:uid="{00000000-0005-0000-0000-0000030E0000}"/>
    <cellStyle name="표준 41 3" xfId="2964" xr:uid="{00000000-0005-0000-0000-0000040E0000}"/>
    <cellStyle name="표준 41 3 2" xfId="2965" xr:uid="{00000000-0005-0000-0000-0000050E0000}"/>
    <cellStyle name="표준 41 3 3" xfId="2966" xr:uid="{00000000-0005-0000-0000-0000060E0000}"/>
    <cellStyle name="표준 41 4" xfId="2967" xr:uid="{00000000-0005-0000-0000-0000070E0000}"/>
    <cellStyle name="표준 41 5" xfId="2968" xr:uid="{00000000-0005-0000-0000-0000080E0000}"/>
    <cellStyle name="표준 41_Atlas2 prototype 작업사양서 rev01-11" xfId="2969" xr:uid="{00000000-0005-0000-0000-0000090E0000}"/>
    <cellStyle name="표준 42" xfId="2970" xr:uid="{00000000-0005-0000-0000-00000A0E0000}"/>
    <cellStyle name="표준 42 2" xfId="2971" xr:uid="{00000000-0005-0000-0000-00000B0E0000}"/>
    <cellStyle name="표준 42 3" xfId="2972" xr:uid="{00000000-0005-0000-0000-00000C0E0000}"/>
    <cellStyle name="표준 43" xfId="2973" xr:uid="{00000000-0005-0000-0000-00000D0E0000}"/>
    <cellStyle name="표준 43 2" xfId="2974" xr:uid="{00000000-0005-0000-0000-00000E0E0000}"/>
    <cellStyle name="표준 43 3" xfId="2975" xr:uid="{00000000-0005-0000-0000-00000F0E0000}"/>
    <cellStyle name="표준 44" xfId="2976" xr:uid="{00000000-0005-0000-0000-0000100E0000}"/>
    <cellStyle name="표준 44 2" xfId="2977" xr:uid="{00000000-0005-0000-0000-0000110E0000}"/>
    <cellStyle name="표준 44 2 2" xfId="2978" xr:uid="{00000000-0005-0000-0000-0000120E0000}"/>
    <cellStyle name="표준 44 2 3" xfId="2979" xr:uid="{00000000-0005-0000-0000-0000130E0000}"/>
    <cellStyle name="표준 44 3" xfId="2980" xr:uid="{00000000-0005-0000-0000-0000140E0000}"/>
    <cellStyle name="표준 44 3 2" xfId="2981" xr:uid="{00000000-0005-0000-0000-0000150E0000}"/>
    <cellStyle name="표준 44 3 3" xfId="2982" xr:uid="{00000000-0005-0000-0000-0000160E0000}"/>
    <cellStyle name="표준 44 4" xfId="2983" xr:uid="{00000000-0005-0000-0000-0000170E0000}"/>
    <cellStyle name="표준 44 5" xfId="2984" xr:uid="{00000000-0005-0000-0000-0000180E0000}"/>
    <cellStyle name="표준 44_Atlas2 prototype 작업사양서 rev01-11" xfId="2985" xr:uid="{00000000-0005-0000-0000-0000190E0000}"/>
    <cellStyle name="표준 45" xfId="2986" xr:uid="{00000000-0005-0000-0000-00001A0E0000}"/>
    <cellStyle name="표준 45 10" xfId="2987" xr:uid="{00000000-0005-0000-0000-00001B0E0000}"/>
    <cellStyle name="표준 45 11" xfId="2988" xr:uid="{00000000-0005-0000-0000-00001C0E0000}"/>
    <cellStyle name="표준 45 2" xfId="2989" xr:uid="{00000000-0005-0000-0000-00001D0E0000}"/>
    <cellStyle name="표준 45 2 2" xfId="2990" xr:uid="{00000000-0005-0000-0000-00001E0E0000}"/>
    <cellStyle name="표준 45 2 2 2" xfId="2991" xr:uid="{00000000-0005-0000-0000-00001F0E0000}"/>
    <cellStyle name="표준 45 2 2 3" xfId="2992" xr:uid="{00000000-0005-0000-0000-0000200E0000}"/>
    <cellStyle name="표준 45 2 3" xfId="2993" xr:uid="{00000000-0005-0000-0000-0000210E0000}"/>
    <cellStyle name="표준 45 2 4" xfId="2994" xr:uid="{00000000-0005-0000-0000-0000220E0000}"/>
    <cellStyle name="표준 45 2_Atlas2 prototype 작업사양서 rev01-11" xfId="2995" xr:uid="{00000000-0005-0000-0000-0000230E0000}"/>
    <cellStyle name="표준 45 3" xfId="2996" xr:uid="{00000000-0005-0000-0000-0000240E0000}"/>
    <cellStyle name="표준 45 4" xfId="2997" xr:uid="{00000000-0005-0000-0000-0000250E0000}"/>
    <cellStyle name="표준 45 5" xfId="2998" xr:uid="{00000000-0005-0000-0000-0000260E0000}"/>
    <cellStyle name="표준 45 6" xfId="2999" xr:uid="{00000000-0005-0000-0000-0000270E0000}"/>
    <cellStyle name="표준 45 7" xfId="3000" xr:uid="{00000000-0005-0000-0000-0000280E0000}"/>
    <cellStyle name="표준 45 8" xfId="3001" xr:uid="{00000000-0005-0000-0000-0000290E0000}"/>
    <cellStyle name="표준 45 9" xfId="3002" xr:uid="{00000000-0005-0000-0000-00002A0E0000}"/>
    <cellStyle name="표준 45_AJ001456 SPREADER BARS 30cm 본작업사양서 rev5(2014.11.06)--작업중" xfId="3003" xr:uid="{00000000-0005-0000-0000-00002B0E0000}"/>
    <cellStyle name="표준 46" xfId="3004" xr:uid="{00000000-0005-0000-0000-00002C0E0000}"/>
    <cellStyle name="표준 46 2" xfId="3005" xr:uid="{00000000-0005-0000-0000-00002D0E0000}"/>
    <cellStyle name="표준 46 2 2" xfId="3006" xr:uid="{00000000-0005-0000-0000-00002E0E0000}"/>
    <cellStyle name="표준 46 2 2 2" xfId="3007" xr:uid="{00000000-0005-0000-0000-00002F0E0000}"/>
    <cellStyle name="표준 46 2 2 3" xfId="3008" xr:uid="{00000000-0005-0000-0000-0000300E0000}"/>
    <cellStyle name="표준 46 2 3" xfId="3009" xr:uid="{00000000-0005-0000-0000-0000310E0000}"/>
    <cellStyle name="표준 46 2 3 2" xfId="3010" xr:uid="{00000000-0005-0000-0000-0000320E0000}"/>
    <cellStyle name="표준 46 2 4" xfId="3011" xr:uid="{00000000-0005-0000-0000-0000330E0000}"/>
    <cellStyle name="표준 46 2_ title" xfId="3012" xr:uid="{00000000-0005-0000-0000-0000340E0000}"/>
    <cellStyle name="표준 46 3" xfId="3013" xr:uid="{00000000-0005-0000-0000-0000350E0000}"/>
    <cellStyle name="표준 46 4" xfId="3014" xr:uid="{00000000-0005-0000-0000-0000360E0000}"/>
    <cellStyle name="표준 46_AJ001456 SPREADER BARS 30cm 본작업사양서 rev5(2014.11.06)--작업중" xfId="3015" xr:uid="{00000000-0005-0000-0000-0000370E0000}"/>
    <cellStyle name="표준 47" xfId="3016" xr:uid="{00000000-0005-0000-0000-0000380E0000}"/>
    <cellStyle name="표준 47 2" xfId="3017" xr:uid="{00000000-0005-0000-0000-0000390E0000}"/>
    <cellStyle name="표준 47 2 2" xfId="3018" xr:uid="{00000000-0005-0000-0000-00003A0E0000}"/>
    <cellStyle name="표준 47 2 3" xfId="3019" xr:uid="{00000000-0005-0000-0000-00003B0E0000}"/>
    <cellStyle name="표준 47 3" xfId="3020" xr:uid="{00000000-0005-0000-0000-00003C0E0000}"/>
    <cellStyle name="표준 47 3 2" xfId="3021" xr:uid="{00000000-0005-0000-0000-00003D0E0000}"/>
    <cellStyle name="표준 47 3 3" xfId="3022" xr:uid="{00000000-0005-0000-0000-00003E0E0000}"/>
    <cellStyle name="표준 47 4" xfId="3023" xr:uid="{00000000-0005-0000-0000-00003F0E0000}"/>
    <cellStyle name="표준 47 5" xfId="3024" xr:uid="{00000000-0005-0000-0000-0000400E0000}"/>
    <cellStyle name="표준 47_Atlas2 prototype 작업사양서 rev01-11" xfId="3025" xr:uid="{00000000-0005-0000-0000-0000410E0000}"/>
    <cellStyle name="표준 48" xfId="3026" xr:uid="{00000000-0005-0000-0000-0000420E0000}"/>
    <cellStyle name="표준 48 2" xfId="3027" xr:uid="{00000000-0005-0000-0000-0000430E0000}"/>
    <cellStyle name="표준 48 3" xfId="3028" xr:uid="{00000000-0005-0000-0000-0000440E0000}"/>
    <cellStyle name="표준 49" xfId="3029" xr:uid="{00000000-0005-0000-0000-0000450E0000}"/>
    <cellStyle name="표준 49 2" xfId="3030" xr:uid="{00000000-0005-0000-0000-0000460E0000}"/>
    <cellStyle name="표준 49 3" xfId="3031" xr:uid="{00000000-0005-0000-0000-0000470E0000}"/>
    <cellStyle name="표준 5" xfId="3032" xr:uid="{00000000-0005-0000-0000-0000480E0000}"/>
    <cellStyle name="표준 5 2" xfId="3033" xr:uid="{00000000-0005-0000-0000-0000490E0000}"/>
    <cellStyle name="표준 5 2 2" xfId="3034" xr:uid="{00000000-0005-0000-0000-00004A0E0000}"/>
    <cellStyle name="표준 5 2 3" xfId="3035" xr:uid="{00000000-0005-0000-0000-00004B0E0000}"/>
    <cellStyle name="표준 5 3" xfId="3036" xr:uid="{00000000-0005-0000-0000-00004C0E0000}"/>
    <cellStyle name="표준 5 4" xfId="3037" xr:uid="{00000000-0005-0000-0000-00004D0E0000}"/>
    <cellStyle name="표준 5_ title" xfId="3038" xr:uid="{00000000-0005-0000-0000-00004E0E0000}"/>
    <cellStyle name="표준 50" xfId="3039" xr:uid="{00000000-0005-0000-0000-00004F0E0000}"/>
    <cellStyle name="표준 50 2" xfId="3040" xr:uid="{00000000-0005-0000-0000-0000500E0000}"/>
    <cellStyle name="표준 50 3" xfId="3041" xr:uid="{00000000-0005-0000-0000-0000510E0000}"/>
    <cellStyle name="표준 51" xfId="3042" xr:uid="{00000000-0005-0000-0000-0000520E0000}"/>
    <cellStyle name="표준 51 2" xfId="3043" xr:uid="{00000000-0005-0000-0000-0000530E0000}"/>
    <cellStyle name="표준 51 3" xfId="3044" xr:uid="{00000000-0005-0000-0000-0000540E0000}"/>
    <cellStyle name="표준 52" xfId="3045" xr:uid="{00000000-0005-0000-0000-0000550E0000}"/>
    <cellStyle name="표준 52 2" xfId="3046" xr:uid="{00000000-0005-0000-0000-0000560E0000}"/>
    <cellStyle name="표준 52 3" xfId="3047" xr:uid="{00000000-0005-0000-0000-0000570E0000}"/>
    <cellStyle name="표준 53" xfId="3048" xr:uid="{00000000-0005-0000-0000-0000580E0000}"/>
    <cellStyle name="표준 53 2" xfId="3049" xr:uid="{00000000-0005-0000-0000-0000590E0000}"/>
    <cellStyle name="표준 53 3" xfId="3050" xr:uid="{00000000-0005-0000-0000-00005A0E0000}"/>
    <cellStyle name="표준 54" xfId="3051" xr:uid="{00000000-0005-0000-0000-00005B0E0000}"/>
    <cellStyle name="표준 54 2" xfId="3052" xr:uid="{00000000-0005-0000-0000-00005C0E0000}"/>
    <cellStyle name="표준 54 3" xfId="3053" xr:uid="{00000000-0005-0000-0000-00005D0E0000}"/>
    <cellStyle name="표준 55" xfId="3054" xr:uid="{00000000-0005-0000-0000-00005E0E0000}"/>
    <cellStyle name="표준 55 2" xfId="3055" xr:uid="{00000000-0005-0000-0000-00005F0E0000}"/>
    <cellStyle name="표준 55 3" xfId="3056" xr:uid="{00000000-0005-0000-0000-0000600E0000}"/>
    <cellStyle name="표준 56" xfId="3057" xr:uid="{00000000-0005-0000-0000-0000610E0000}"/>
    <cellStyle name="표준 56 2" xfId="3058" xr:uid="{00000000-0005-0000-0000-0000620E0000}"/>
    <cellStyle name="표준 56 3" xfId="3059" xr:uid="{00000000-0005-0000-0000-0000630E0000}"/>
    <cellStyle name="표준 57" xfId="3060" xr:uid="{00000000-0005-0000-0000-0000640E0000}"/>
    <cellStyle name="표준 57 2" xfId="3061" xr:uid="{00000000-0005-0000-0000-0000650E0000}"/>
    <cellStyle name="표준 57 3" xfId="3062" xr:uid="{00000000-0005-0000-0000-0000660E0000}"/>
    <cellStyle name="표준 58" xfId="3063" xr:uid="{00000000-0005-0000-0000-0000670E0000}"/>
    <cellStyle name="표준 58 2" xfId="3064" xr:uid="{00000000-0005-0000-0000-0000680E0000}"/>
    <cellStyle name="표준 58 3" xfId="3065" xr:uid="{00000000-0005-0000-0000-0000690E0000}"/>
    <cellStyle name="표준 59" xfId="3066" xr:uid="{00000000-0005-0000-0000-00006A0E0000}"/>
    <cellStyle name="표준 59 2" xfId="3067" xr:uid="{00000000-0005-0000-0000-00006B0E0000}"/>
    <cellStyle name="표준 59 3" xfId="3068" xr:uid="{00000000-0005-0000-0000-00006C0E0000}"/>
    <cellStyle name="표준 6" xfId="3069" xr:uid="{00000000-0005-0000-0000-00006D0E0000}"/>
    <cellStyle name="표준 6 2" xfId="3070" xr:uid="{00000000-0005-0000-0000-00006E0E0000}"/>
    <cellStyle name="표준 6 3" xfId="3071" xr:uid="{00000000-0005-0000-0000-00006F0E0000}"/>
    <cellStyle name="표준 60" xfId="3072" xr:uid="{00000000-0005-0000-0000-0000700E0000}"/>
    <cellStyle name="표준 60 2" xfId="3073" xr:uid="{00000000-0005-0000-0000-0000710E0000}"/>
    <cellStyle name="표준 60 3" xfId="3074" xr:uid="{00000000-0005-0000-0000-0000720E0000}"/>
    <cellStyle name="표준 61" xfId="3075" xr:uid="{00000000-0005-0000-0000-0000730E0000}"/>
    <cellStyle name="표준 61 2" xfId="3076" xr:uid="{00000000-0005-0000-0000-0000740E0000}"/>
    <cellStyle name="표준 61 3" xfId="3077" xr:uid="{00000000-0005-0000-0000-0000750E0000}"/>
    <cellStyle name="표준 62" xfId="3078" xr:uid="{00000000-0005-0000-0000-0000760E0000}"/>
    <cellStyle name="표준 62 2" xfId="3079" xr:uid="{00000000-0005-0000-0000-0000770E0000}"/>
    <cellStyle name="표준 62 3" xfId="3080" xr:uid="{00000000-0005-0000-0000-0000780E0000}"/>
    <cellStyle name="표준 63" xfId="3081" xr:uid="{00000000-0005-0000-0000-0000790E0000}"/>
    <cellStyle name="표준 63 2" xfId="3082" xr:uid="{00000000-0005-0000-0000-00007A0E0000}"/>
    <cellStyle name="표준 63 3" xfId="3083" xr:uid="{00000000-0005-0000-0000-00007B0E0000}"/>
    <cellStyle name="표준 64" xfId="3084" xr:uid="{00000000-0005-0000-0000-00007C0E0000}"/>
    <cellStyle name="표준 64 2" xfId="3085" xr:uid="{00000000-0005-0000-0000-00007D0E0000}"/>
    <cellStyle name="표준 64 3" xfId="3086" xr:uid="{00000000-0005-0000-0000-00007E0E0000}"/>
    <cellStyle name="표준 65" xfId="3087" xr:uid="{00000000-0005-0000-0000-00007F0E0000}"/>
    <cellStyle name="표준 65 2" xfId="3088" xr:uid="{00000000-0005-0000-0000-0000800E0000}"/>
    <cellStyle name="표준 65 3" xfId="3089" xr:uid="{00000000-0005-0000-0000-0000810E0000}"/>
    <cellStyle name="표준 66" xfId="3090" xr:uid="{00000000-0005-0000-0000-0000820E0000}"/>
    <cellStyle name="표준 66 2" xfId="3091" xr:uid="{00000000-0005-0000-0000-0000830E0000}"/>
    <cellStyle name="표준 66 3" xfId="3092" xr:uid="{00000000-0005-0000-0000-0000840E0000}"/>
    <cellStyle name="표준 67" xfId="3093" xr:uid="{00000000-0005-0000-0000-0000850E0000}"/>
    <cellStyle name="표준 67 2" xfId="3094" xr:uid="{00000000-0005-0000-0000-0000860E0000}"/>
    <cellStyle name="표준 67 2 2" xfId="3095" xr:uid="{00000000-0005-0000-0000-0000870E0000}"/>
    <cellStyle name="표준 67 2 3" xfId="3096" xr:uid="{00000000-0005-0000-0000-0000880E0000}"/>
    <cellStyle name="표준 67 3" xfId="3097" xr:uid="{00000000-0005-0000-0000-0000890E0000}"/>
    <cellStyle name="표준 67 4" xfId="3098" xr:uid="{00000000-0005-0000-0000-00008A0E0000}"/>
    <cellStyle name="표준 67_AJ001456 SPREADER BARS 30cm 본작업사양서 rev5(2014.11.06)--작업중" xfId="3099" xr:uid="{00000000-0005-0000-0000-00008B0E0000}"/>
    <cellStyle name="표준 68" xfId="3100" xr:uid="{00000000-0005-0000-0000-00008C0E0000}"/>
    <cellStyle name="표준 68 2" xfId="3101" xr:uid="{00000000-0005-0000-0000-00008D0E0000}"/>
    <cellStyle name="표준 68 3" xfId="3102" xr:uid="{00000000-0005-0000-0000-00008E0E0000}"/>
    <cellStyle name="표준 69" xfId="3103" xr:uid="{00000000-0005-0000-0000-00008F0E0000}"/>
    <cellStyle name="표준 69 2" xfId="3104" xr:uid="{00000000-0005-0000-0000-0000900E0000}"/>
    <cellStyle name="표준 69 3" xfId="3105" xr:uid="{00000000-0005-0000-0000-0000910E0000}"/>
    <cellStyle name="표준 7" xfId="3106" xr:uid="{00000000-0005-0000-0000-0000920E0000}"/>
    <cellStyle name="표준 7 2" xfId="3107" xr:uid="{00000000-0005-0000-0000-0000930E0000}"/>
    <cellStyle name="표준 7 2 2" xfId="3108" xr:uid="{00000000-0005-0000-0000-0000940E0000}"/>
    <cellStyle name="표준 7 2 3" xfId="3109" xr:uid="{00000000-0005-0000-0000-0000950E0000}"/>
    <cellStyle name="표준 7 3" xfId="3110" xr:uid="{00000000-0005-0000-0000-0000960E0000}"/>
    <cellStyle name="표준 7 3 2" xfId="3111" xr:uid="{00000000-0005-0000-0000-0000970E0000}"/>
    <cellStyle name="표준 7 3 3" xfId="3112" xr:uid="{00000000-0005-0000-0000-0000980E0000}"/>
    <cellStyle name="표준 7 4" xfId="3113" xr:uid="{00000000-0005-0000-0000-0000990E0000}"/>
    <cellStyle name="표준 7 5" xfId="3114" xr:uid="{00000000-0005-0000-0000-00009A0E0000}"/>
    <cellStyle name="표준 7_Atlas2 prototype 작업사양서 rev01-11" xfId="3115" xr:uid="{00000000-0005-0000-0000-00009B0E0000}"/>
    <cellStyle name="표준 70" xfId="3116" xr:uid="{00000000-0005-0000-0000-00009C0E0000}"/>
    <cellStyle name="표준 70 2" xfId="3117" xr:uid="{00000000-0005-0000-0000-00009D0E0000}"/>
    <cellStyle name="표준 70 3" xfId="3118" xr:uid="{00000000-0005-0000-0000-00009E0E0000}"/>
    <cellStyle name="표준 71" xfId="3119" xr:uid="{00000000-0005-0000-0000-00009F0E0000}"/>
    <cellStyle name="표준 71 2" xfId="3120" xr:uid="{00000000-0005-0000-0000-0000A00E0000}"/>
    <cellStyle name="표준 71 3" xfId="3121" xr:uid="{00000000-0005-0000-0000-0000A10E0000}"/>
    <cellStyle name="표준 72" xfId="3122" xr:uid="{00000000-0005-0000-0000-0000A20E0000}"/>
    <cellStyle name="표준 72 2" xfId="3123" xr:uid="{00000000-0005-0000-0000-0000A30E0000}"/>
    <cellStyle name="표준 72 3" xfId="3124" xr:uid="{00000000-0005-0000-0000-0000A40E0000}"/>
    <cellStyle name="표준 73" xfId="3125" xr:uid="{00000000-0005-0000-0000-0000A50E0000}"/>
    <cellStyle name="표준 73 2" xfId="3126" xr:uid="{00000000-0005-0000-0000-0000A60E0000}"/>
    <cellStyle name="표준 73 3" xfId="3127" xr:uid="{00000000-0005-0000-0000-0000A70E0000}"/>
    <cellStyle name="표준 74" xfId="3128" xr:uid="{00000000-0005-0000-0000-0000A80E0000}"/>
    <cellStyle name="표준 74 2" xfId="3129" xr:uid="{00000000-0005-0000-0000-0000A90E0000}"/>
    <cellStyle name="표준 74 2 2" xfId="3130" xr:uid="{00000000-0005-0000-0000-0000AA0E0000}"/>
    <cellStyle name="표준 74 2 2 2" xfId="3131" xr:uid="{00000000-0005-0000-0000-0000AB0E0000}"/>
    <cellStyle name="표준 74 2 2 3" xfId="3132" xr:uid="{00000000-0005-0000-0000-0000AC0E0000}"/>
    <cellStyle name="표준 74 2 3" xfId="3133" xr:uid="{00000000-0005-0000-0000-0000AD0E0000}"/>
    <cellStyle name="표준 74 2 3 2" xfId="3134" xr:uid="{00000000-0005-0000-0000-0000AE0E0000}"/>
    <cellStyle name="표준 74 2 4" xfId="3135" xr:uid="{00000000-0005-0000-0000-0000AF0E0000}"/>
    <cellStyle name="표준 74 2_ title" xfId="3136" xr:uid="{00000000-0005-0000-0000-0000B00E0000}"/>
    <cellStyle name="표준 74 3" xfId="3137" xr:uid="{00000000-0005-0000-0000-0000B10E0000}"/>
    <cellStyle name="표준 74 4" xfId="3138" xr:uid="{00000000-0005-0000-0000-0000B20E0000}"/>
    <cellStyle name="표준 74_AJ001456 SPREADER BARS 30cm 본작업사양서 rev5(2014.11.06)--작업중" xfId="3139" xr:uid="{00000000-0005-0000-0000-0000B30E0000}"/>
    <cellStyle name="표준 75" xfId="3140" xr:uid="{00000000-0005-0000-0000-0000B40E0000}"/>
    <cellStyle name="표준 75 2" xfId="3141" xr:uid="{00000000-0005-0000-0000-0000B50E0000}"/>
    <cellStyle name="표준 75 3" xfId="3142" xr:uid="{00000000-0005-0000-0000-0000B60E0000}"/>
    <cellStyle name="표준 76" xfId="3143" xr:uid="{00000000-0005-0000-0000-0000B70E0000}"/>
    <cellStyle name="표준 76 2" xfId="3144" xr:uid="{00000000-0005-0000-0000-0000B80E0000}"/>
    <cellStyle name="표준 76 3" xfId="3145" xr:uid="{00000000-0005-0000-0000-0000B90E0000}"/>
    <cellStyle name="표준 77" xfId="3146" xr:uid="{00000000-0005-0000-0000-0000BA0E0000}"/>
    <cellStyle name="표준 77 2" xfId="3147" xr:uid="{00000000-0005-0000-0000-0000BB0E0000}"/>
    <cellStyle name="표준 77 3" xfId="3148" xr:uid="{00000000-0005-0000-0000-0000BC0E0000}"/>
    <cellStyle name="표준 78" xfId="3149" xr:uid="{00000000-0005-0000-0000-0000BD0E0000}"/>
    <cellStyle name="표준 78 2" xfId="3150" xr:uid="{00000000-0005-0000-0000-0000BE0E0000}"/>
    <cellStyle name="표준 78 3" xfId="3151" xr:uid="{00000000-0005-0000-0000-0000BF0E0000}"/>
    <cellStyle name="표준 79" xfId="3152" xr:uid="{00000000-0005-0000-0000-0000C00E0000}"/>
    <cellStyle name="표준 79 2" xfId="3153" xr:uid="{00000000-0005-0000-0000-0000C10E0000}"/>
    <cellStyle name="표준 79 3" xfId="3154" xr:uid="{00000000-0005-0000-0000-0000C20E0000}"/>
    <cellStyle name="표준 8" xfId="3155" xr:uid="{00000000-0005-0000-0000-0000C30E0000}"/>
    <cellStyle name="표준 8 2" xfId="3156" xr:uid="{00000000-0005-0000-0000-0000C40E0000}"/>
    <cellStyle name="표준 8 3" xfId="3157" xr:uid="{00000000-0005-0000-0000-0000C50E0000}"/>
    <cellStyle name="표준 80" xfId="3158" xr:uid="{00000000-0005-0000-0000-0000C60E0000}"/>
    <cellStyle name="표준 80 2" xfId="3159" xr:uid="{00000000-0005-0000-0000-0000C70E0000}"/>
    <cellStyle name="표준 80 3" xfId="3160" xr:uid="{00000000-0005-0000-0000-0000C80E0000}"/>
    <cellStyle name="표준 81" xfId="3161" xr:uid="{00000000-0005-0000-0000-0000C90E0000}"/>
    <cellStyle name="표준 81 2" xfId="3162" xr:uid="{00000000-0005-0000-0000-0000CA0E0000}"/>
    <cellStyle name="표준 81 3" xfId="3163" xr:uid="{00000000-0005-0000-0000-0000CB0E0000}"/>
    <cellStyle name="표준 82" xfId="3164" xr:uid="{00000000-0005-0000-0000-0000CC0E0000}"/>
    <cellStyle name="표준 82 2" xfId="3165" xr:uid="{00000000-0005-0000-0000-0000CD0E0000}"/>
    <cellStyle name="표준 82 3" xfId="3166" xr:uid="{00000000-0005-0000-0000-0000CE0E0000}"/>
    <cellStyle name="표준 83" xfId="3167" xr:uid="{00000000-0005-0000-0000-0000CF0E0000}"/>
    <cellStyle name="표준 83 2" xfId="3168" xr:uid="{00000000-0005-0000-0000-0000D00E0000}"/>
    <cellStyle name="표준 83 3" xfId="3169" xr:uid="{00000000-0005-0000-0000-0000D10E0000}"/>
    <cellStyle name="표준 84" xfId="3170" xr:uid="{00000000-0005-0000-0000-0000D20E0000}"/>
    <cellStyle name="표준 84 2" xfId="3171" xr:uid="{00000000-0005-0000-0000-0000D30E0000}"/>
    <cellStyle name="표준 84 3" xfId="3172" xr:uid="{00000000-0005-0000-0000-0000D40E0000}"/>
    <cellStyle name="표준 85" xfId="3173" xr:uid="{00000000-0005-0000-0000-0000D50E0000}"/>
    <cellStyle name="표준 85 2" xfId="3174" xr:uid="{00000000-0005-0000-0000-0000D60E0000}"/>
    <cellStyle name="표준 85 2 2" xfId="3175" xr:uid="{00000000-0005-0000-0000-0000D70E0000}"/>
    <cellStyle name="표준 85 2 3" xfId="3176" xr:uid="{00000000-0005-0000-0000-0000D80E0000}"/>
    <cellStyle name="표준 85 3" xfId="3177" xr:uid="{00000000-0005-0000-0000-0000D90E0000}"/>
    <cellStyle name="표준 85 4" xfId="3178" xr:uid="{00000000-0005-0000-0000-0000DA0E0000}"/>
    <cellStyle name="표준 85_AJ001456 SPREADER BARS 30cm 본작업사양서 rev5(2014.11.06)--작업중" xfId="3179" xr:uid="{00000000-0005-0000-0000-0000DB0E0000}"/>
    <cellStyle name="표준 86" xfId="3180" xr:uid="{00000000-0005-0000-0000-0000DC0E0000}"/>
    <cellStyle name="표준 86 2" xfId="3181" xr:uid="{00000000-0005-0000-0000-0000DD0E0000}"/>
    <cellStyle name="표준 86 3" xfId="3182" xr:uid="{00000000-0005-0000-0000-0000DE0E0000}"/>
    <cellStyle name="표준 87" xfId="3183" xr:uid="{00000000-0005-0000-0000-0000DF0E0000}"/>
    <cellStyle name="표준 87 2" xfId="3184" xr:uid="{00000000-0005-0000-0000-0000E00E0000}"/>
    <cellStyle name="표준 87 3" xfId="3185" xr:uid="{00000000-0005-0000-0000-0000E10E0000}"/>
    <cellStyle name="표준 88" xfId="3186" xr:uid="{00000000-0005-0000-0000-0000E20E0000}"/>
    <cellStyle name="표준 88 2" xfId="3187" xr:uid="{00000000-0005-0000-0000-0000E30E0000}"/>
    <cellStyle name="표준 88 3" xfId="3188" xr:uid="{00000000-0005-0000-0000-0000E40E0000}"/>
    <cellStyle name="표준 89" xfId="3189" xr:uid="{00000000-0005-0000-0000-0000E50E0000}"/>
    <cellStyle name="표준 89 2" xfId="3190" xr:uid="{00000000-0005-0000-0000-0000E60E0000}"/>
    <cellStyle name="표준 89 2 2" xfId="3191" xr:uid="{00000000-0005-0000-0000-0000E70E0000}"/>
    <cellStyle name="표준 89 2 3" xfId="3192" xr:uid="{00000000-0005-0000-0000-0000E80E0000}"/>
    <cellStyle name="표준 89 3" xfId="3193" xr:uid="{00000000-0005-0000-0000-0000E90E0000}"/>
    <cellStyle name="표준 89 4" xfId="3194" xr:uid="{00000000-0005-0000-0000-0000EA0E0000}"/>
    <cellStyle name="표준 89_AJ001456 SPREADER BARS 30cm 본작업사양서 rev5(2014.11.06)--작업중" xfId="3195" xr:uid="{00000000-0005-0000-0000-0000EB0E0000}"/>
    <cellStyle name="표준 9" xfId="3196" xr:uid="{00000000-0005-0000-0000-0000EC0E0000}"/>
    <cellStyle name="표준 9 2" xfId="3197" xr:uid="{00000000-0005-0000-0000-0000ED0E0000}"/>
    <cellStyle name="표준 9 3" xfId="3198" xr:uid="{00000000-0005-0000-0000-0000EE0E0000}"/>
    <cellStyle name="표준 90" xfId="3199" xr:uid="{00000000-0005-0000-0000-0000EF0E0000}"/>
    <cellStyle name="표준 90 2" xfId="3200" xr:uid="{00000000-0005-0000-0000-0000F00E0000}"/>
    <cellStyle name="표준 90 3" xfId="3201" xr:uid="{00000000-0005-0000-0000-0000F10E0000}"/>
    <cellStyle name="표준 91" xfId="3202" xr:uid="{00000000-0005-0000-0000-0000F20E0000}"/>
    <cellStyle name="표준 91 2" xfId="3203" xr:uid="{00000000-0005-0000-0000-0000F30E0000}"/>
    <cellStyle name="표준 91 3" xfId="3204" xr:uid="{00000000-0005-0000-0000-0000F40E0000}"/>
    <cellStyle name="표준 92" xfId="3205" xr:uid="{00000000-0005-0000-0000-0000F50E0000}"/>
    <cellStyle name="표준 92 2" xfId="3206" xr:uid="{00000000-0005-0000-0000-0000F60E0000}"/>
    <cellStyle name="표준 92 3" xfId="3207" xr:uid="{00000000-0005-0000-0000-0000F70E0000}"/>
    <cellStyle name="표준 93" xfId="3208" xr:uid="{00000000-0005-0000-0000-0000F80E0000}"/>
    <cellStyle name="표준 93 2" xfId="3209" xr:uid="{00000000-0005-0000-0000-0000F90E0000}"/>
    <cellStyle name="표준 93 3" xfId="3210" xr:uid="{00000000-0005-0000-0000-0000FA0E0000}"/>
    <cellStyle name="표준 94" xfId="3211" xr:uid="{00000000-0005-0000-0000-0000FB0E0000}"/>
    <cellStyle name="표준 94 2" xfId="3212" xr:uid="{00000000-0005-0000-0000-0000FC0E0000}"/>
    <cellStyle name="표준 94 3" xfId="3213" xr:uid="{00000000-0005-0000-0000-0000FD0E0000}"/>
    <cellStyle name="표준 95" xfId="3214" xr:uid="{00000000-0005-0000-0000-0000FE0E0000}"/>
    <cellStyle name="표준 95 2" xfId="3215" xr:uid="{00000000-0005-0000-0000-0000FF0E0000}"/>
    <cellStyle name="표준 95 3" xfId="3216" xr:uid="{00000000-0005-0000-0000-0000000F0000}"/>
    <cellStyle name="표준 96" xfId="3217" xr:uid="{00000000-0005-0000-0000-0000010F0000}"/>
    <cellStyle name="표준 96 2" xfId="3218" xr:uid="{00000000-0005-0000-0000-0000020F0000}"/>
    <cellStyle name="표준 96 3" xfId="3219" xr:uid="{00000000-0005-0000-0000-0000030F0000}"/>
    <cellStyle name="표준 97" xfId="3220" xr:uid="{00000000-0005-0000-0000-0000040F0000}"/>
    <cellStyle name="표준 97 2" xfId="3221" xr:uid="{00000000-0005-0000-0000-0000050F0000}"/>
    <cellStyle name="표준 97 3" xfId="3222" xr:uid="{00000000-0005-0000-0000-0000060F0000}"/>
    <cellStyle name="표준 98" xfId="3223" xr:uid="{00000000-0005-0000-0000-0000070F0000}"/>
    <cellStyle name="표준 98 2" xfId="3224" xr:uid="{00000000-0005-0000-0000-0000080F0000}"/>
    <cellStyle name="표준 98 3" xfId="3225" xr:uid="{00000000-0005-0000-0000-0000090F0000}"/>
    <cellStyle name="표준 99" xfId="3226" xr:uid="{00000000-0005-0000-0000-00000A0F0000}"/>
    <cellStyle name="표준 99 2" xfId="3227" xr:uid="{00000000-0005-0000-0000-00000B0F0000}"/>
    <cellStyle name="표준 99 2 2" xfId="3228" xr:uid="{00000000-0005-0000-0000-00000C0F0000}"/>
    <cellStyle name="표준 99 3" xfId="3229" xr:uid="{00000000-0005-0000-0000-00000D0F0000}"/>
    <cellStyle name="표준 99 4" xfId="3230" xr:uid="{00000000-0005-0000-0000-00000E0F0000}"/>
    <cellStyle name="표준 99_AJ001456 SPREADER BARS 30cm 본작업사양서 rev5(2014.11.06)--작업중" xfId="3231" xr:uid="{00000000-0005-0000-0000-00000F0F0000}"/>
    <cellStyle name="표준_boomerang10_e_v1 line" xfId="3865" xr:uid="{D5DECBD1-F320-4EB8-8821-BA84E16808BE}"/>
    <cellStyle name="咬訌裝?INCOM1" xfId="1933" xr:uid="{00000000-0005-0000-0000-00005F090000}"/>
    <cellStyle name="咬訌裝?INCOM10" xfId="1934" xr:uid="{00000000-0005-0000-0000-000060090000}"/>
    <cellStyle name="咬訌裝?INCOM2" xfId="1935" xr:uid="{00000000-0005-0000-0000-000061090000}"/>
    <cellStyle name="咬訌裝?INCOM3" xfId="1936" xr:uid="{00000000-0005-0000-0000-000062090000}"/>
    <cellStyle name="咬訌裝?INCOM4" xfId="1937" xr:uid="{00000000-0005-0000-0000-000063090000}"/>
    <cellStyle name="咬訌裝?INCOM5" xfId="1938" xr:uid="{00000000-0005-0000-0000-000064090000}"/>
    <cellStyle name="咬訌裝?INCOM6" xfId="1939" xr:uid="{00000000-0005-0000-0000-000065090000}"/>
    <cellStyle name="咬訌裝?INCOM7" xfId="1940" xr:uid="{00000000-0005-0000-0000-000066090000}"/>
    <cellStyle name="咬訌裝?INCOM8" xfId="1941" xr:uid="{00000000-0005-0000-0000-000067090000}"/>
    <cellStyle name="咬訌裝?INCOM9" xfId="1942" xr:uid="{00000000-0005-0000-0000-000068090000}"/>
    <cellStyle name="咬訌裝?PRIB11" xfId="1943" xr:uid="{00000000-0005-0000-0000-000069090000}"/>
    <cellStyle name="好" xfId="3233" xr:uid="{00000000-0005-0000-0000-0000110F0000}"/>
    <cellStyle name="好_AJ001456 SPREADER BARS 30cm 본작업사양서 rev5(2014.11.06)--작업중" xfId="3234" xr:uid="{00000000-0005-0000-0000-0000120F0000}"/>
    <cellStyle name="好_AJ001456 SPREADER BARS 30cm 본작업사양서 rev5(2014.11.06)--작업중 2" xfId="3245" xr:uid="{00000000-0005-0000-0000-0000130F0000}"/>
    <cellStyle name="好_AJ001456 SPREADER BARS 30cm 본작업사양서 rev5(2014.11.06)--작업중_Atlas2 prototype 작업사양서 rev01-11" xfId="3235" xr:uid="{00000000-0005-0000-0000-0000140F0000}"/>
    <cellStyle name="好_AJ001456 SPREADER BARS 30cm 본작업사양서 rev5(2014.11.06)--작업중_Boom10 BOM" xfId="3236" xr:uid="{00000000-0005-0000-0000-0000150F0000}"/>
    <cellStyle name="好_AJ001456 SPREADER BARS 30cm 본작업사양서 rev5(2014.11.06)--작업중_Fuse" xfId="3237" xr:uid="{00000000-0005-0000-0000-0000160F0000}"/>
    <cellStyle name="差" xfId="2194" xr:uid="{00000000-0005-0000-0000-00005A0A0000}"/>
    <cellStyle name="差_AJ001456 SPREADER BARS 30cm 본작업사양서 rev5(2014.11.06)--작업중" xfId="2195" xr:uid="{00000000-0005-0000-0000-00005B0A0000}"/>
    <cellStyle name="差_AJ001456 SPREADER BARS 30cm 본작업사양서 rev5(2014.11.06)--작업중 2" xfId="3244" xr:uid="{00000000-0005-0000-0000-00005C0A0000}"/>
    <cellStyle name="差_AJ001456 SPREADER BARS 30cm 본작업사양서 rev5(2014.11.06)--작업중_Atlas2 prototype 작업사양서 rev01-11" xfId="2196" xr:uid="{00000000-0005-0000-0000-00005D0A0000}"/>
    <cellStyle name="差_AJ001456 SPREADER BARS 30cm 본작업사양서 rev5(2014.11.06)--작업중_Boom10 BOM" xfId="2197" xr:uid="{00000000-0005-0000-0000-00005E0A0000}"/>
    <cellStyle name="差_AJ001456 SPREADER BARS 30cm 본작업사양서 rev5(2014.11.06)--작업중_Fuse" xfId="2198" xr:uid="{00000000-0005-0000-0000-00005F0A0000}"/>
    <cellStyle name="差_AJ001456 SPREADER BARS 30cm 본작업사양서 rev5(2014.11.06)--작업중_Top,Bot 작업2" xfId="2199" xr:uid="{00000000-0005-0000-0000-0000600A0000}"/>
    <cellStyle name="强调文字颜色 1" xfId="1877" xr:uid="{00000000-0005-0000-0000-00002F090000}"/>
    <cellStyle name="强调文字颜色 2" xfId="1878" xr:uid="{00000000-0005-0000-0000-000030090000}"/>
    <cellStyle name="强调文字颜色 3" xfId="1879" xr:uid="{00000000-0005-0000-0000-000031090000}"/>
    <cellStyle name="强调文字颜色 4" xfId="1880" xr:uid="{00000000-0005-0000-0000-000032090000}"/>
    <cellStyle name="强调文字颜色 5" xfId="1881" xr:uid="{00000000-0005-0000-0000-000033090000}"/>
    <cellStyle name="强调文字颜色 6" xfId="1882" xr:uid="{00000000-0005-0000-0000-000034090000}"/>
    <cellStyle name="标题" xfId="2248" xr:uid="{00000000-0005-0000-0000-0000900A0000}"/>
    <cellStyle name="标题 1" xfId="2249" xr:uid="{00000000-0005-0000-0000-0000910A0000}"/>
    <cellStyle name="标题 2" xfId="2250" xr:uid="{00000000-0005-0000-0000-0000920A0000}"/>
    <cellStyle name="标题 3" xfId="2251" xr:uid="{00000000-0005-0000-0000-0000930A0000}"/>
    <cellStyle name="标题 4" xfId="2252" xr:uid="{00000000-0005-0000-0000-0000940A0000}"/>
    <cellStyle name="标题_AJ001456 SPREADER BARS 30cm 본작업사양서 rev5(2014.11.06)--작업중" xfId="2253" xr:uid="{00000000-0005-0000-0000-0000950A0000}"/>
    <cellStyle name="检查单元格" xfId="1913" xr:uid="{00000000-0005-0000-0000-00004D090000}"/>
    <cellStyle name="汇总" xfId="3238" xr:uid="{00000000-0005-0000-0000-0000170F0000}"/>
    <cellStyle name="注释" xfId="2193" xr:uid="{00000000-0005-0000-0000-0000590A0000}"/>
    <cellStyle name="解释性文本" xfId="3232" xr:uid="{00000000-0005-0000-0000-0000100F0000}"/>
    <cellStyle name="警告文本" xfId="1919" xr:uid="{00000000-0005-0000-0000-000052090000}"/>
    <cellStyle name="计算" xfId="1921" xr:uid="{00000000-0005-0000-0000-000053090000}"/>
    <cellStyle name="输入" xfId="1970" xr:uid="{00000000-0005-0000-0000-000083090000}"/>
    <cellStyle name="输出" xfId="1971" xr:uid="{00000000-0005-0000-0000-000084090000}"/>
    <cellStyle name="适中" xfId="1932" xr:uid="{00000000-0005-0000-0000-00005E090000}"/>
    <cellStyle name="链接单元格" xfId="1949" xr:uid="{00000000-0005-0000-0000-00006E090000}"/>
  </cellStyles>
  <dxfs count="64"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483029</xdr:colOff>
      <xdr:row>2</xdr:row>
      <xdr:rowOff>27214</xdr:rowOff>
    </xdr:from>
    <xdr:to>
      <xdr:col>12</xdr:col>
      <xdr:colOff>446934</xdr:colOff>
      <xdr:row>3</xdr:row>
      <xdr:rowOff>190499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4358" y="375557"/>
          <a:ext cx="1874347" cy="391885"/>
        </a:xfrm>
        <a:prstGeom prst="rect">
          <a:avLst/>
        </a:prstGeom>
      </xdr:spPr>
    </xdr:pic>
    <xdr:clientData/>
  </xdr:twoCellAnchor>
  <xdr:twoCellAnchor editAs="oneCell">
    <xdr:from>
      <xdr:col>0</xdr:col>
      <xdr:colOff>103414</xdr:colOff>
      <xdr:row>4</xdr:row>
      <xdr:rowOff>114299</xdr:rowOff>
    </xdr:from>
    <xdr:to>
      <xdr:col>12</xdr:col>
      <xdr:colOff>615043</xdr:colOff>
      <xdr:row>28</xdr:row>
      <xdr:rowOff>99750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14" y="919842"/>
          <a:ext cx="8153400" cy="4296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136071</xdr:colOff>
      <xdr:row>2</xdr:row>
      <xdr:rowOff>70757</xdr:rowOff>
    </xdr:from>
    <xdr:to>
      <xdr:col>11</xdr:col>
      <xdr:colOff>571500</xdr:colOff>
      <xdr:row>3</xdr:row>
      <xdr:rowOff>188057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419100"/>
          <a:ext cx="1709057" cy="345900"/>
        </a:xfrm>
        <a:prstGeom prst="rect">
          <a:avLst/>
        </a:prstGeom>
      </xdr:spPr>
    </xdr:pic>
    <xdr:clientData/>
  </xdr:twoCellAnchor>
  <xdr:twoCellAnchor editAs="oneCell">
    <xdr:from>
      <xdr:col>1</xdr:col>
      <xdr:colOff>168729</xdr:colOff>
      <xdr:row>21</xdr:row>
      <xdr:rowOff>87085</xdr:rowOff>
    </xdr:from>
    <xdr:to>
      <xdr:col>7</xdr:col>
      <xdr:colOff>157844</xdr:colOff>
      <xdr:row>57</xdr:row>
      <xdr:rowOff>146957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8F1FD1B-BD35-2BD5-CBA5-07C18BC1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543" y="3951514"/>
          <a:ext cx="3810001" cy="6525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0"/>
  <sheetViews>
    <sheetView tabSelected="1" zoomScale="80" zoomScaleNormal="80" workbookViewId="0">
      <selection activeCell="A5" sqref="A5:AD5"/>
    </sheetView>
  </sheetViews>
  <sheetFormatPr baseColWidth="10" defaultColWidth="8.765625" defaultRowHeight="14.6"/>
  <cols>
    <col min="18" max="18" width="8.61328125" customWidth="1"/>
    <col min="33" max="33" width="8.765625" customWidth="1"/>
    <col min="37" max="37" width="8.765625" customWidth="1"/>
  </cols>
  <sheetData>
    <row r="1" spans="1:37" ht="25.75" thickBot="1">
      <c r="A1" s="233" t="s">
        <v>86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5"/>
    </row>
    <row r="2" spans="1:37" ht="24" thickBot="1">
      <c r="A2" s="241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3"/>
      <c r="X2" s="243"/>
      <c r="Y2" s="243"/>
      <c r="Z2" s="243"/>
      <c r="AA2" s="243"/>
      <c r="AB2" s="243"/>
      <c r="AC2" s="243"/>
      <c r="AD2" s="244"/>
    </row>
    <row r="3" spans="1:37" ht="25.3">
      <c r="A3" s="223" t="s">
        <v>0</v>
      </c>
      <c r="B3" s="224"/>
      <c r="C3" s="224"/>
      <c r="D3" s="245"/>
      <c r="E3" s="245"/>
      <c r="F3" s="245"/>
      <c r="G3" s="246"/>
      <c r="H3" s="39" t="s">
        <v>1</v>
      </c>
      <c r="I3" s="215" t="s">
        <v>87</v>
      </c>
      <c r="J3" s="215"/>
      <c r="K3" s="216"/>
      <c r="L3" s="219" t="s">
        <v>20</v>
      </c>
      <c r="M3" s="220"/>
      <c r="N3" s="223" t="s">
        <v>21</v>
      </c>
      <c r="O3" s="224"/>
      <c r="P3" s="247" t="s">
        <v>76</v>
      </c>
      <c r="Q3" s="248"/>
      <c r="R3" s="251" t="s">
        <v>43</v>
      </c>
      <c r="S3" s="252"/>
      <c r="T3" s="253"/>
      <c r="U3" s="231" t="s">
        <v>22</v>
      </c>
      <c r="V3" s="232"/>
      <c r="W3" s="230" t="s">
        <v>15</v>
      </c>
      <c r="X3" s="211"/>
      <c r="Y3" s="211" t="s">
        <v>90</v>
      </c>
      <c r="Z3" s="211"/>
      <c r="AA3" s="211" t="s">
        <v>17</v>
      </c>
      <c r="AB3" s="211"/>
      <c r="AC3" s="211" t="s">
        <v>16</v>
      </c>
      <c r="AD3" s="212"/>
    </row>
    <row r="4" spans="1:37" ht="24" customHeight="1" thickBot="1">
      <c r="A4" s="225" t="s">
        <v>23</v>
      </c>
      <c r="B4" s="226"/>
      <c r="C4" s="226"/>
      <c r="D4" s="158"/>
      <c r="E4" s="158"/>
      <c r="F4" s="158"/>
      <c r="G4" s="159"/>
      <c r="H4" s="38" t="s">
        <v>2</v>
      </c>
      <c r="I4" s="213">
        <v>45755</v>
      </c>
      <c r="J4" s="213"/>
      <c r="K4" s="214"/>
      <c r="L4" s="221"/>
      <c r="M4" s="222"/>
      <c r="N4" s="225" t="s">
        <v>24</v>
      </c>
      <c r="O4" s="226"/>
      <c r="P4" s="249" t="s">
        <v>76</v>
      </c>
      <c r="Q4" s="250"/>
      <c r="R4" s="75">
        <v>10</v>
      </c>
      <c r="S4" s="67">
        <v>15</v>
      </c>
      <c r="T4" s="74" t="s">
        <v>44</v>
      </c>
      <c r="U4" s="217">
        <v>0</v>
      </c>
      <c r="V4" s="218"/>
      <c r="W4" s="227">
        <v>520</v>
      </c>
      <c r="X4" s="228"/>
      <c r="Y4" s="228">
        <v>490</v>
      </c>
      <c r="Z4" s="228"/>
      <c r="AA4" s="228">
        <v>490</v>
      </c>
      <c r="AB4" s="228"/>
      <c r="AC4" s="228">
        <v>520</v>
      </c>
      <c r="AD4" s="229"/>
    </row>
    <row r="5" spans="1:37" ht="15" thickBot="1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179"/>
      <c r="M5" s="179"/>
      <c r="N5" s="237"/>
      <c r="O5" s="237"/>
      <c r="P5" s="237"/>
      <c r="Q5" s="237"/>
      <c r="R5" s="237"/>
      <c r="S5" s="237"/>
      <c r="T5" s="237"/>
      <c r="U5" s="237"/>
      <c r="V5" s="237"/>
      <c r="W5" s="179"/>
      <c r="X5" s="179"/>
      <c r="Y5" s="179"/>
      <c r="Z5" s="179"/>
      <c r="AA5" s="179"/>
      <c r="AB5" s="179"/>
      <c r="AC5" s="179"/>
      <c r="AD5" s="180"/>
    </row>
    <row r="6" spans="1:37" ht="18.899999999999999" thickBot="1">
      <c r="A6" s="238" t="s">
        <v>3</v>
      </c>
      <c r="B6" s="239"/>
      <c r="C6" s="239"/>
      <c r="D6" s="239"/>
      <c r="E6" s="239"/>
      <c r="F6" s="240"/>
      <c r="G6" s="238" t="s">
        <v>12</v>
      </c>
      <c r="H6" s="239"/>
      <c r="I6" s="239"/>
      <c r="J6" s="239"/>
      <c r="K6" s="239"/>
      <c r="L6" s="240"/>
      <c r="M6" s="238" t="s">
        <v>13</v>
      </c>
      <c r="N6" s="239"/>
      <c r="O6" s="239"/>
      <c r="P6" s="239"/>
      <c r="Q6" s="239"/>
      <c r="R6" s="240"/>
      <c r="S6" s="238" t="s">
        <v>42</v>
      </c>
      <c r="T6" s="239"/>
      <c r="U6" s="239"/>
      <c r="V6" s="239"/>
      <c r="W6" s="239"/>
      <c r="X6" s="240"/>
      <c r="Y6" s="238" t="s">
        <v>4</v>
      </c>
      <c r="Z6" s="239"/>
      <c r="AA6" s="239"/>
      <c r="AB6" s="239"/>
      <c r="AC6" s="239"/>
      <c r="AD6" s="240"/>
      <c r="AF6" s="107" t="s">
        <v>74</v>
      </c>
      <c r="AG6" s="108"/>
      <c r="AH6" s="108"/>
      <c r="AI6" s="108"/>
      <c r="AJ6" s="109"/>
      <c r="AK6" s="98"/>
    </row>
    <row r="7" spans="1:37" ht="15" customHeight="1" thickBot="1">
      <c r="A7" s="1" t="s">
        <v>35</v>
      </c>
      <c r="B7" s="2" t="s">
        <v>36</v>
      </c>
      <c r="C7" s="2" t="s">
        <v>5</v>
      </c>
      <c r="D7" s="2" t="s">
        <v>19</v>
      </c>
      <c r="E7" s="2" t="s">
        <v>37</v>
      </c>
      <c r="F7" s="3" t="s">
        <v>38</v>
      </c>
      <c r="G7" s="1" t="s">
        <v>35</v>
      </c>
      <c r="H7" s="2" t="s">
        <v>36</v>
      </c>
      <c r="I7" s="2" t="s">
        <v>5</v>
      </c>
      <c r="J7" s="2" t="s">
        <v>19</v>
      </c>
      <c r="K7" s="2" t="s">
        <v>37</v>
      </c>
      <c r="L7" s="3" t="s">
        <v>38</v>
      </c>
      <c r="M7" s="1" t="s">
        <v>35</v>
      </c>
      <c r="N7" s="2" t="s">
        <v>36</v>
      </c>
      <c r="O7" s="2" t="s">
        <v>5</v>
      </c>
      <c r="P7" s="2" t="s">
        <v>19</v>
      </c>
      <c r="Q7" s="2" t="s">
        <v>37</v>
      </c>
      <c r="R7" s="3" t="s">
        <v>38</v>
      </c>
      <c r="S7" s="1" t="s">
        <v>35</v>
      </c>
      <c r="T7" s="2" t="s">
        <v>36</v>
      </c>
      <c r="U7" s="2" t="s">
        <v>34</v>
      </c>
      <c r="V7" s="2" t="s">
        <v>19</v>
      </c>
      <c r="W7" s="2" t="s">
        <v>37</v>
      </c>
      <c r="X7" s="3" t="s">
        <v>38</v>
      </c>
      <c r="Y7" s="1" t="s">
        <v>35</v>
      </c>
      <c r="Z7" s="2" t="s">
        <v>36</v>
      </c>
      <c r="AA7" s="2" t="s">
        <v>5</v>
      </c>
      <c r="AB7" s="2" t="s">
        <v>19</v>
      </c>
      <c r="AC7" s="2" t="s">
        <v>37</v>
      </c>
      <c r="AD7" s="3" t="s">
        <v>38</v>
      </c>
      <c r="AF7" s="187" t="s">
        <v>75</v>
      </c>
      <c r="AG7" s="188"/>
      <c r="AH7" s="188"/>
      <c r="AI7" s="188"/>
      <c r="AJ7" s="189"/>
      <c r="AK7" s="98"/>
    </row>
    <row r="8" spans="1:37" ht="14.5" customHeight="1">
      <c r="A8" s="175" t="s">
        <v>31</v>
      </c>
      <c r="B8" s="176"/>
      <c r="C8" s="176"/>
      <c r="D8" s="176"/>
      <c r="E8" s="176"/>
      <c r="F8" s="177"/>
      <c r="G8" s="175" t="s">
        <v>31</v>
      </c>
      <c r="H8" s="176"/>
      <c r="I8" s="176"/>
      <c r="J8" s="176"/>
      <c r="K8" s="176"/>
      <c r="L8" s="177"/>
      <c r="M8" s="175" t="s">
        <v>31</v>
      </c>
      <c r="N8" s="176"/>
      <c r="O8" s="176"/>
      <c r="P8" s="176"/>
      <c r="Q8" s="176"/>
      <c r="R8" s="177"/>
      <c r="S8" s="172" t="s">
        <v>31</v>
      </c>
      <c r="T8" s="173"/>
      <c r="U8" s="173"/>
      <c r="V8" s="173"/>
      <c r="W8" s="173"/>
      <c r="X8" s="174"/>
      <c r="Y8" s="175" t="s">
        <v>31</v>
      </c>
      <c r="Z8" s="176"/>
      <c r="AA8" s="176"/>
      <c r="AB8" s="176"/>
      <c r="AC8" s="176"/>
      <c r="AD8" s="177"/>
      <c r="AF8" s="256" t="s">
        <v>56</v>
      </c>
      <c r="AG8" s="257"/>
      <c r="AH8" s="256" t="s">
        <v>58</v>
      </c>
      <c r="AI8" s="257"/>
      <c r="AJ8" s="258" t="s">
        <v>77</v>
      </c>
      <c r="AK8" s="98"/>
    </row>
    <row r="9" spans="1:37" ht="14.5" customHeight="1" thickBot="1">
      <c r="A9" s="175"/>
      <c r="B9" s="176"/>
      <c r="C9" s="176"/>
      <c r="D9" s="176"/>
      <c r="E9" s="176"/>
      <c r="F9" s="177"/>
      <c r="G9" s="175"/>
      <c r="H9" s="176"/>
      <c r="I9" s="176"/>
      <c r="J9" s="176"/>
      <c r="K9" s="176"/>
      <c r="L9" s="177"/>
      <c r="M9" s="175"/>
      <c r="N9" s="176"/>
      <c r="O9" s="176"/>
      <c r="P9" s="176"/>
      <c r="Q9" s="176"/>
      <c r="R9" s="177"/>
      <c r="S9" s="175"/>
      <c r="T9" s="254"/>
      <c r="U9" s="254"/>
      <c r="V9" s="254"/>
      <c r="W9" s="254"/>
      <c r="X9" s="177"/>
      <c r="Y9" s="175"/>
      <c r="Z9" s="176"/>
      <c r="AA9" s="176"/>
      <c r="AB9" s="176"/>
      <c r="AC9" s="176"/>
      <c r="AD9" s="177"/>
      <c r="AF9" s="15" t="s">
        <v>78</v>
      </c>
      <c r="AG9" s="31" t="s">
        <v>38</v>
      </c>
      <c r="AH9" s="15" t="s">
        <v>78</v>
      </c>
      <c r="AI9" s="31" t="s">
        <v>38</v>
      </c>
      <c r="AJ9" s="259"/>
      <c r="AK9" s="98"/>
    </row>
    <row r="10" spans="1:37" ht="14.5" customHeight="1">
      <c r="A10" s="112">
        <v>14</v>
      </c>
      <c r="B10" s="113"/>
      <c r="C10" s="114">
        <f>C37</f>
        <v>6508</v>
      </c>
      <c r="D10" s="29"/>
      <c r="E10" s="72" t="str">
        <f t="shared" ref="E10:E37" si="0">IF(ISBLANK(B10),"",(B10-(C10+D10)))</f>
        <v/>
      </c>
      <c r="F10" s="174"/>
      <c r="G10" s="175"/>
      <c r="H10" s="176"/>
      <c r="I10" s="176"/>
      <c r="J10" s="176"/>
      <c r="K10" s="176"/>
      <c r="L10" s="177"/>
      <c r="M10" s="112">
        <v>14</v>
      </c>
      <c r="N10" s="118"/>
      <c r="O10" s="114">
        <f>O37</f>
        <v>6523</v>
      </c>
      <c r="P10" s="29"/>
      <c r="Q10" s="72" t="str">
        <f t="shared" ref="Q10:Q37" si="1">IF(ISBLANK(N10),"",(N10-(O10+P10)))</f>
        <v/>
      </c>
      <c r="R10" s="174"/>
      <c r="S10" s="175"/>
      <c r="T10" s="254"/>
      <c r="U10" s="254"/>
      <c r="V10" s="254"/>
      <c r="W10" s="254"/>
      <c r="X10" s="177"/>
      <c r="Y10" s="175"/>
      <c r="Z10" s="176"/>
      <c r="AA10" s="176"/>
      <c r="AB10" s="176"/>
      <c r="AC10" s="176"/>
      <c r="AD10" s="177"/>
      <c r="AF10" s="148" t="s">
        <v>65</v>
      </c>
      <c r="AG10" s="150">
        <f>SUM(B10:B11)/2 - SUM(C10:C11)/2</f>
        <v>-6520.5</v>
      </c>
      <c r="AH10" s="148" t="s">
        <v>65</v>
      </c>
      <c r="AI10" s="150">
        <f>SUM(N10:N11)/2 - SUM(O10:O11)/2</f>
        <v>-6533</v>
      </c>
      <c r="AJ10" s="145">
        <f>AG10-AI10</f>
        <v>12.5</v>
      </c>
      <c r="AK10" s="98"/>
    </row>
    <row r="11" spans="1:37" ht="15" customHeight="1" thickBot="1">
      <c r="A11" s="17">
        <v>13</v>
      </c>
      <c r="B11" s="58"/>
      <c r="C11" s="12">
        <f>C36</f>
        <v>6533</v>
      </c>
      <c r="D11" s="5"/>
      <c r="E11" s="68" t="str">
        <f t="shared" si="0"/>
        <v/>
      </c>
      <c r="F11" s="177"/>
      <c r="G11" s="175"/>
      <c r="H11" s="176"/>
      <c r="I11" s="176"/>
      <c r="J11" s="176"/>
      <c r="K11" s="176"/>
      <c r="L11" s="177"/>
      <c r="M11" s="17">
        <v>13</v>
      </c>
      <c r="N11" s="119"/>
      <c r="O11" s="12">
        <f>O36</f>
        <v>6543</v>
      </c>
      <c r="P11" s="5"/>
      <c r="Q11" s="68" t="str">
        <f t="shared" si="1"/>
        <v/>
      </c>
      <c r="R11" s="177"/>
      <c r="S11" s="175"/>
      <c r="T11" s="254"/>
      <c r="U11" s="254"/>
      <c r="V11" s="254"/>
      <c r="W11" s="254"/>
      <c r="X11" s="177"/>
      <c r="Y11" s="175"/>
      <c r="Z11" s="176"/>
      <c r="AA11" s="176"/>
      <c r="AB11" s="176"/>
      <c r="AC11" s="176"/>
      <c r="AD11" s="177"/>
      <c r="AF11" s="149"/>
      <c r="AG11" s="151"/>
      <c r="AH11" s="149"/>
      <c r="AI11" s="151"/>
      <c r="AJ11" s="146"/>
      <c r="AK11" s="98"/>
    </row>
    <row r="12" spans="1:37" ht="14.5" customHeight="1">
      <c r="A12" s="13">
        <v>12</v>
      </c>
      <c r="B12" s="59"/>
      <c r="C12" s="4">
        <f>C35</f>
        <v>6666</v>
      </c>
      <c r="D12" s="5"/>
      <c r="E12" s="68" t="str">
        <f t="shared" si="0"/>
        <v/>
      </c>
      <c r="F12" s="177"/>
      <c r="G12" s="175"/>
      <c r="H12" s="176"/>
      <c r="I12" s="176"/>
      <c r="J12" s="176"/>
      <c r="K12" s="176"/>
      <c r="L12" s="177"/>
      <c r="M12" s="13">
        <v>12</v>
      </c>
      <c r="N12" s="120"/>
      <c r="O12" s="4">
        <f>O35</f>
        <v>6663</v>
      </c>
      <c r="P12" s="5"/>
      <c r="Q12" s="68" t="str">
        <f t="shared" si="1"/>
        <v/>
      </c>
      <c r="R12" s="177"/>
      <c r="S12" s="175"/>
      <c r="T12" s="254"/>
      <c r="U12" s="254"/>
      <c r="V12" s="254"/>
      <c r="W12" s="254"/>
      <c r="X12" s="177"/>
      <c r="Y12" s="52">
        <v>12</v>
      </c>
      <c r="Z12" s="106"/>
      <c r="AA12" s="106">
        <f>AA35</f>
        <v>6884</v>
      </c>
      <c r="AB12" s="29"/>
      <c r="AC12" s="70" t="str">
        <f>IF(ISBLANK(Z12),"",(Z12-(AA12+AB12)))</f>
        <v/>
      </c>
      <c r="AD12" s="184"/>
      <c r="AF12" s="142" t="s">
        <v>72</v>
      </c>
      <c r="AG12" s="135">
        <f>SUM(B12:B15)/4 - SUM(C12:C15)/4</f>
        <v>-6746</v>
      </c>
      <c r="AH12" s="142" t="s">
        <v>72</v>
      </c>
      <c r="AI12" s="135">
        <f>SUM(N12:N15)/4 - SUM(O12:O15)/4</f>
        <v>-6749.25</v>
      </c>
      <c r="AJ12" s="145">
        <f>AG12-AI12</f>
        <v>3.25</v>
      </c>
      <c r="AK12" s="98"/>
    </row>
    <row r="13" spans="1:37" ht="14.5" customHeight="1">
      <c r="A13" s="13">
        <v>11</v>
      </c>
      <c r="B13" s="59"/>
      <c r="C13" s="4">
        <f>C34</f>
        <v>6686</v>
      </c>
      <c r="D13" s="5"/>
      <c r="E13" s="68" t="str">
        <f t="shared" si="0"/>
        <v/>
      </c>
      <c r="F13" s="177"/>
      <c r="G13" s="175"/>
      <c r="H13" s="176"/>
      <c r="I13" s="176"/>
      <c r="J13" s="176"/>
      <c r="K13" s="176"/>
      <c r="L13" s="177"/>
      <c r="M13" s="13">
        <v>11</v>
      </c>
      <c r="N13" s="120"/>
      <c r="O13" s="4">
        <f>O34</f>
        <v>6693</v>
      </c>
      <c r="P13" s="5"/>
      <c r="Q13" s="68" t="str">
        <f t="shared" si="1"/>
        <v/>
      </c>
      <c r="R13" s="177"/>
      <c r="S13" s="175"/>
      <c r="T13" s="254"/>
      <c r="U13" s="254"/>
      <c r="V13" s="254"/>
      <c r="W13" s="254"/>
      <c r="X13" s="177"/>
      <c r="Y13" s="13">
        <v>11</v>
      </c>
      <c r="Z13" s="4"/>
      <c r="AA13" s="4">
        <f>AA34</f>
        <v>6819</v>
      </c>
      <c r="AB13" s="5"/>
      <c r="AC13" s="69" t="str">
        <f>IF(ISBLANK(Z13),"",(Z13-(AA13+AB13)))</f>
        <v/>
      </c>
      <c r="AD13" s="185"/>
      <c r="AF13" s="143"/>
      <c r="AG13" s="136"/>
      <c r="AH13" s="143"/>
      <c r="AI13" s="136"/>
      <c r="AJ13" s="146"/>
      <c r="AK13" s="98"/>
    </row>
    <row r="14" spans="1:37" ht="14.5" customHeight="1">
      <c r="A14" s="13">
        <v>10</v>
      </c>
      <c r="B14" s="59"/>
      <c r="C14" s="4">
        <f>C33</f>
        <v>6761</v>
      </c>
      <c r="D14" s="5"/>
      <c r="E14" s="68" t="str">
        <f t="shared" si="0"/>
        <v/>
      </c>
      <c r="F14" s="177"/>
      <c r="G14" s="175"/>
      <c r="H14" s="176"/>
      <c r="I14" s="176"/>
      <c r="J14" s="176"/>
      <c r="K14" s="176"/>
      <c r="L14" s="177"/>
      <c r="M14" s="13">
        <v>10</v>
      </c>
      <c r="N14" s="120"/>
      <c r="O14" s="4">
        <f>O33</f>
        <v>6768</v>
      </c>
      <c r="P14" s="5"/>
      <c r="Q14" s="68" t="str">
        <f t="shared" si="1"/>
        <v/>
      </c>
      <c r="R14" s="177"/>
      <c r="S14" s="175"/>
      <c r="T14" s="254"/>
      <c r="U14" s="254"/>
      <c r="V14" s="254"/>
      <c r="W14" s="254"/>
      <c r="X14" s="177"/>
      <c r="Y14" s="13">
        <v>10</v>
      </c>
      <c r="Z14" s="4"/>
      <c r="AA14" s="4">
        <f>AA33</f>
        <v>6824</v>
      </c>
      <c r="AB14" s="5"/>
      <c r="AC14" s="69" t="str">
        <f t="shared" ref="AC14:AC23" si="2">IF(ISBLANK(Z14),"",(Z14-(AA14+AB14)))</f>
        <v/>
      </c>
      <c r="AD14" s="185"/>
      <c r="AF14" s="143"/>
      <c r="AG14" s="136"/>
      <c r="AH14" s="143"/>
      <c r="AI14" s="136"/>
      <c r="AJ14" s="146"/>
      <c r="AK14" s="98"/>
    </row>
    <row r="15" spans="1:37" ht="15" customHeight="1" thickBot="1">
      <c r="A15" s="13">
        <v>9</v>
      </c>
      <c r="B15" s="59"/>
      <c r="C15" s="4">
        <f>C32</f>
        <v>6871</v>
      </c>
      <c r="D15" s="5"/>
      <c r="E15" s="68" t="str">
        <f t="shared" si="0"/>
        <v/>
      </c>
      <c r="F15" s="177"/>
      <c r="G15" s="178"/>
      <c r="H15" s="179"/>
      <c r="I15" s="179"/>
      <c r="J15" s="179"/>
      <c r="K15" s="179"/>
      <c r="L15" s="180"/>
      <c r="M15" s="13">
        <v>9</v>
      </c>
      <c r="N15" s="120"/>
      <c r="O15" s="4">
        <f>O32</f>
        <v>6873</v>
      </c>
      <c r="P15" s="5"/>
      <c r="Q15" s="68" t="str">
        <f t="shared" si="1"/>
        <v/>
      </c>
      <c r="R15" s="177"/>
      <c r="S15" s="178"/>
      <c r="T15" s="179"/>
      <c r="U15" s="179"/>
      <c r="V15" s="179"/>
      <c r="W15" s="179"/>
      <c r="X15" s="180"/>
      <c r="Y15" s="13">
        <v>9</v>
      </c>
      <c r="Z15" s="4"/>
      <c r="AA15" s="4">
        <f>AA32</f>
        <v>6859</v>
      </c>
      <c r="AB15" s="5"/>
      <c r="AC15" s="69" t="str">
        <f t="shared" si="2"/>
        <v/>
      </c>
      <c r="AD15" s="185"/>
      <c r="AF15" s="144"/>
      <c r="AG15" s="137"/>
      <c r="AH15" s="144"/>
      <c r="AI15" s="137"/>
      <c r="AJ15" s="147"/>
      <c r="AK15" s="98"/>
    </row>
    <row r="16" spans="1:37" ht="14.5" customHeight="1">
      <c r="A16" s="18">
        <v>8</v>
      </c>
      <c r="B16" s="60"/>
      <c r="C16" s="6">
        <f>C31</f>
        <v>7063</v>
      </c>
      <c r="D16" s="5"/>
      <c r="E16" s="68" t="str">
        <f t="shared" si="0"/>
        <v/>
      </c>
      <c r="F16" s="177"/>
      <c r="G16" s="54">
        <v>8</v>
      </c>
      <c r="H16" s="63"/>
      <c r="I16" s="55">
        <f>I31</f>
        <v>7038</v>
      </c>
      <c r="J16" s="29"/>
      <c r="K16" s="72" t="str">
        <f t="shared" ref="K16:K31" si="3">IF(ISBLANK(H16),"",(H16-(I16+J16)))</f>
        <v/>
      </c>
      <c r="L16" s="163"/>
      <c r="M16" s="18">
        <v>8</v>
      </c>
      <c r="N16" s="121"/>
      <c r="O16" s="6">
        <f>O31</f>
        <v>7044</v>
      </c>
      <c r="P16" s="5"/>
      <c r="Q16" s="68" t="str">
        <f t="shared" si="1"/>
        <v/>
      </c>
      <c r="R16" s="177"/>
      <c r="S16" s="129">
        <v>8</v>
      </c>
      <c r="T16" s="130"/>
      <c r="U16" s="131">
        <f>U31</f>
        <v>7119</v>
      </c>
      <c r="V16" s="27"/>
      <c r="W16" s="79" t="str">
        <f t="shared" ref="W16:W20" si="4">IF(ISBLANK(T16),"",(T16-(U16+V16)))</f>
        <v/>
      </c>
      <c r="X16" s="185"/>
      <c r="Y16" s="18">
        <v>8</v>
      </c>
      <c r="Z16" s="6"/>
      <c r="AA16" s="6">
        <f>AA31</f>
        <v>7014</v>
      </c>
      <c r="AB16" s="5"/>
      <c r="AC16" s="69" t="str">
        <f t="shared" si="2"/>
        <v/>
      </c>
      <c r="AD16" s="185"/>
      <c r="AF16" s="152" t="s">
        <v>71</v>
      </c>
      <c r="AG16" s="141">
        <f>SUM(B16:B19,H16:H19)/8 - SUM(C16:C19,I16:I19)/8</f>
        <v>-7124.875</v>
      </c>
      <c r="AH16" s="152" t="s">
        <v>71</v>
      </c>
      <c r="AI16" s="141">
        <f>SUM(N16:N19,T16:T19)/8 - SUM(O16:O19,U16:U19)/8</f>
        <v>-7146.5</v>
      </c>
      <c r="AJ16" s="155">
        <f>AG16-AI16</f>
        <v>21.625</v>
      </c>
      <c r="AK16" s="98"/>
    </row>
    <row r="17" spans="1:37" ht="14.5" customHeight="1">
      <c r="A17" s="18">
        <v>7</v>
      </c>
      <c r="B17" s="60"/>
      <c r="C17" s="6">
        <f>C30</f>
        <v>7073</v>
      </c>
      <c r="D17" s="5"/>
      <c r="E17" s="68" t="str">
        <f t="shared" si="0"/>
        <v/>
      </c>
      <c r="F17" s="177"/>
      <c r="G17" s="18">
        <v>7</v>
      </c>
      <c r="H17" s="60"/>
      <c r="I17" s="6">
        <f>I30</f>
        <v>7043</v>
      </c>
      <c r="J17" s="5"/>
      <c r="K17" s="68" t="str">
        <f t="shared" si="3"/>
        <v/>
      </c>
      <c r="L17" s="164"/>
      <c r="M17" s="18">
        <v>7</v>
      </c>
      <c r="N17" s="121"/>
      <c r="O17" s="6">
        <f>O30</f>
        <v>7039</v>
      </c>
      <c r="P17" s="5"/>
      <c r="Q17" s="68" t="str">
        <f t="shared" si="1"/>
        <v/>
      </c>
      <c r="R17" s="177"/>
      <c r="S17" s="18">
        <v>7</v>
      </c>
      <c r="T17" s="60"/>
      <c r="U17" s="6">
        <f>U30</f>
        <v>7124</v>
      </c>
      <c r="V17" s="5"/>
      <c r="W17" s="68" t="str">
        <f t="shared" si="4"/>
        <v/>
      </c>
      <c r="X17" s="185"/>
      <c r="Y17" s="18">
        <v>7</v>
      </c>
      <c r="Z17" s="6"/>
      <c r="AA17" s="6">
        <f>AA30</f>
        <v>6944</v>
      </c>
      <c r="AB17" s="5"/>
      <c r="AC17" s="69" t="str">
        <f t="shared" si="2"/>
        <v/>
      </c>
      <c r="AD17" s="185"/>
      <c r="AF17" s="152"/>
      <c r="AG17" s="141"/>
      <c r="AH17" s="152"/>
      <c r="AI17" s="141"/>
      <c r="AJ17" s="155"/>
      <c r="AK17" s="98"/>
    </row>
    <row r="18" spans="1:37" ht="14.5" customHeight="1">
      <c r="A18" s="18">
        <v>6</v>
      </c>
      <c r="B18" s="60"/>
      <c r="C18" s="6">
        <f>C29</f>
        <v>7143</v>
      </c>
      <c r="D18" s="5"/>
      <c r="E18" s="68" t="str">
        <f t="shared" si="0"/>
        <v/>
      </c>
      <c r="F18" s="177"/>
      <c r="G18" s="18">
        <v>6</v>
      </c>
      <c r="H18" s="60"/>
      <c r="I18" s="6">
        <f>I29</f>
        <v>7113</v>
      </c>
      <c r="J18" s="5"/>
      <c r="K18" s="68" t="str">
        <f t="shared" si="3"/>
        <v/>
      </c>
      <c r="L18" s="164"/>
      <c r="M18" s="18">
        <v>6</v>
      </c>
      <c r="N18" s="121"/>
      <c r="O18" s="6">
        <f>O29</f>
        <v>7099</v>
      </c>
      <c r="P18" s="5"/>
      <c r="Q18" s="68" t="str">
        <f t="shared" si="1"/>
        <v/>
      </c>
      <c r="R18" s="177"/>
      <c r="S18" s="18">
        <v>6</v>
      </c>
      <c r="T18" s="60"/>
      <c r="U18" s="6">
        <f>U29</f>
        <v>7194</v>
      </c>
      <c r="V18" s="5"/>
      <c r="W18" s="68" t="str">
        <f t="shared" si="4"/>
        <v/>
      </c>
      <c r="X18" s="185"/>
      <c r="Y18" s="18">
        <v>6</v>
      </c>
      <c r="Z18" s="6"/>
      <c r="AA18" s="6">
        <f>AA29</f>
        <v>7009</v>
      </c>
      <c r="AB18" s="5"/>
      <c r="AC18" s="69" t="str">
        <f t="shared" si="2"/>
        <v/>
      </c>
      <c r="AD18" s="185"/>
      <c r="AF18" s="152"/>
      <c r="AG18" s="141"/>
      <c r="AH18" s="152"/>
      <c r="AI18" s="141"/>
      <c r="AJ18" s="155"/>
      <c r="AK18" s="98"/>
    </row>
    <row r="19" spans="1:37" ht="15" customHeight="1">
      <c r="A19" s="18">
        <v>5</v>
      </c>
      <c r="B19" s="60"/>
      <c r="C19" s="6">
        <f>C28</f>
        <v>7283</v>
      </c>
      <c r="D19" s="5"/>
      <c r="E19" s="68" t="str">
        <f t="shared" si="0"/>
        <v/>
      </c>
      <c r="F19" s="177"/>
      <c r="G19" s="18">
        <v>5</v>
      </c>
      <c r="H19" s="60"/>
      <c r="I19" s="6">
        <f>I28</f>
        <v>7243</v>
      </c>
      <c r="J19" s="5"/>
      <c r="K19" s="68" t="str">
        <f t="shared" si="3"/>
        <v/>
      </c>
      <c r="L19" s="164"/>
      <c r="M19" s="18">
        <v>5</v>
      </c>
      <c r="N19" s="121"/>
      <c r="O19" s="6">
        <f>O28</f>
        <v>7229</v>
      </c>
      <c r="P19" s="5"/>
      <c r="Q19" s="68" t="str">
        <f t="shared" si="1"/>
        <v/>
      </c>
      <c r="R19" s="177"/>
      <c r="S19" s="18">
        <v>5</v>
      </c>
      <c r="T19" s="60"/>
      <c r="U19" s="6">
        <f>U28</f>
        <v>7324</v>
      </c>
      <c r="V19" s="5"/>
      <c r="W19" s="68" t="str">
        <f t="shared" si="4"/>
        <v/>
      </c>
      <c r="X19" s="185"/>
      <c r="Y19" s="18">
        <v>5</v>
      </c>
      <c r="Z19" s="6"/>
      <c r="AA19" s="6">
        <f>AA28</f>
        <v>7179</v>
      </c>
      <c r="AB19" s="5"/>
      <c r="AC19" s="69" t="str">
        <f t="shared" si="2"/>
        <v/>
      </c>
      <c r="AD19" s="185"/>
      <c r="AF19" s="152"/>
      <c r="AG19" s="141"/>
      <c r="AH19" s="152"/>
      <c r="AI19" s="141"/>
      <c r="AJ19" s="155"/>
      <c r="AK19" s="98"/>
    </row>
    <row r="20" spans="1:37" ht="14.5" customHeight="1">
      <c r="A20" s="19">
        <v>4</v>
      </c>
      <c r="B20" s="61"/>
      <c r="C20" s="7">
        <f>C27</f>
        <v>7348</v>
      </c>
      <c r="D20" s="5"/>
      <c r="E20" s="68" t="str">
        <f t="shared" si="0"/>
        <v/>
      </c>
      <c r="F20" s="177"/>
      <c r="G20" s="19">
        <v>4</v>
      </c>
      <c r="H20" s="61"/>
      <c r="I20" s="7">
        <f>I27</f>
        <v>7318</v>
      </c>
      <c r="J20" s="5"/>
      <c r="K20" s="68" t="str">
        <f t="shared" si="3"/>
        <v/>
      </c>
      <c r="L20" s="164"/>
      <c r="M20" s="19">
        <v>4</v>
      </c>
      <c r="N20" s="122"/>
      <c r="O20" s="7">
        <f>O27</f>
        <v>7309</v>
      </c>
      <c r="P20" s="5"/>
      <c r="Q20" s="68" t="str">
        <f t="shared" si="1"/>
        <v/>
      </c>
      <c r="R20" s="177"/>
      <c r="S20" s="19">
        <v>4</v>
      </c>
      <c r="T20" s="61"/>
      <c r="U20" s="7">
        <f>U27</f>
        <v>7409</v>
      </c>
      <c r="V20" s="5"/>
      <c r="W20" s="68" t="str">
        <f t="shared" si="4"/>
        <v/>
      </c>
      <c r="X20" s="185"/>
      <c r="Y20" s="19">
        <v>4</v>
      </c>
      <c r="Z20" s="7"/>
      <c r="AA20" s="7">
        <f>AA27</f>
        <v>7349</v>
      </c>
      <c r="AB20" s="5"/>
      <c r="AC20" s="69" t="str">
        <f t="shared" si="2"/>
        <v/>
      </c>
      <c r="AD20" s="185"/>
      <c r="AF20" s="208" t="s">
        <v>70</v>
      </c>
      <c r="AG20" s="138">
        <f>SUM(B20:B23,H20:H23)/8 - SUM(C20:C23,I20:I23)/8</f>
        <v>-7346.125</v>
      </c>
      <c r="AH20" s="208" t="s">
        <v>70</v>
      </c>
      <c r="AI20" s="140">
        <f>SUM(N20:N23,T20:T23)/8 - SUM(O20:O23,U20:U23)/8</f>
        <v>-7374</v>
      </c>
      <c r="AJ20" s="155">
        <f>AG20-AI20</f>
        <v>27.875</v>
      </c>
      <c r="AK20" s="98"/>
    </row>
    <row r="21" spans="1:37" ht="14.5" customHeight="1">
      <c r="A21" s="19">
        <v>3</v>
      </c>
      <c r="B21" s="61"/>
      <c r="C21" s="7">
        <f>C26</f>
        <v>7303</v>
      </c>
      <c r="D21" s="5"/>
      <c r="E21" s="68" t="str">
        <f t="shared" si="0"/>
        <v/>
      </c>
      <c r="F21" s="177"/>
      <c r="G21" s="19">
        <v>3</v>
      </c>
      <c r="H21" s="61"/>
      <c r="I21" s="7">
        <f>I26</f>
        <v>7268</v>
      </c>
      <c r="J21" s="5"/>
      <c r="K21" s="68" t="str">
        <f t="shared" si="3"/>
        <v/>
      </c>
      <c r="L21" s="164"/>
      <c r="M21" s="19">
        <v>3</v>
      </c>
      <c r="N21" s="122"/>
      <c r="O21" s="7">
        <f>O26</f>
        <v>7264</v>
      </c>
      <c r="P21" s="5"/>
      <c r="Q21" s="68" t="str">
        <f t="shared" si="1"/>
        <v/>
      </c>
      <c r="R21" s="177"/>
      <c r="S21" s="19">
        <v>3</v>
      </c>
      <c r="T21" s="61"/>
      <c r="U21" s="7">
        <f>U26</f>
        <v>7374</v>
      </c>
      <c r="V21" s="5"/>
      <c r="W21" s="68" t="str">
        <f t="shared" ref="W21:W26" si="5">IF(ISBLANK(T21),"",(T21-(U21+V21)))</f>
        <v/>
      </c>
      <c r="X21" s="185"/>
      <c r="Y21" s="19">
        <v>3</v>
      </c>
      <c r="Z21" s="7"/>
      <c r="AA21" s="7">
        <f>AA26</f>
        <v>7364</v>
      </c>
      <c r="AB21" s="5"/>
      <c r="AC21" s="69" t="str">
        <f t="shared" si="2"/>
        <v/>
      </c>
      <c r="AD21" s="185"/>
      <c r="AF21" s="208"/>
      <c r="AG21" s="138"/>
      <c r="AH21" s="208"/>
      <c r="AI21" s="138"/>
      <c r="AJ21" s="155"/>
      <c r="AK21" s="98"/>
    </row>
    <row r="22" spans="1:37" ht="14.5" customHeight="1">
      <c r="A22" s="19">
        <v>2</v>
      </c>
      <c r="B22" s="61"/>
      <c r="C22" s="7">
        <f>C25</f>
        <v>7343</v>
      </c>
      <c r="D22" s="5"/>
      <c r="E22" s="68" t="str">
        <f t="shared" si="0"/>
        <v/>
      </c>
      <c r="F22" s="177"/>
      <c r="G22" s="19">
        <v>2</v>
      </c>
      <c r="H22" s="61"/>
      <c r="I22" s="7">
        <f>I25</f>
        <v>7303</v>
      </c>
      <c r="J22" s="5"/>
      <c r="K22" s="68" t="str">
        <f t="shared" si="3"/>
        <v/>
      </c>
      <c r="L22" s="164"/>
      <c r="M22" s="19">
        <v>2</v>
      </c>
      <c r="N22" s="122"/>
      <c r="O22" s="7">
        <f>O25</f>
        <v>7294</v>
      </c>
      <c r="P22" s="5"/>
      <c r="Q22" s="68" t="str">
        <f t="shared" si="1"/>
        <v/>
      </c>
      <c r="R22" s="177"/>
      <c r="S22" s="19">
        <v>2</v>
      </c>
      <c r="T22" s="61"/>
      <c r="U22" s="7">
        <f>U25</f>
        <v>7409</v>
      </c>
      <c r="V22" s="5"/>
      <c r="W22" s="68" t="str">
        <f t="shared" si="5"/>
        <v/>
      </c>
      <c r="X22" s="185"/>
      <c r="Y22" s="19">
        <v>2</v>
      </c>
      <c r="Z22" s="7"/>
      <c r="AA22" s="7">
        <f>AA25</f>
        <v>7549</v>
      </c>
      <c r="AB22" s="5"/>
      <c r="AC22" s="69" t="str">
        <f t="shared" si="2"/>
        <v/>
      </c>
      <c r="AD22" s="185"/>
      <c r="AF22" s="208"/>
      <c r="AG22" s="138"/>
      <c r="AH22" s="208"/>
      <c r="AI22" s="138"/>
      <c r="AJ22" s="155"/>
      <c r="AK22" s="98"/>
    </row>
    <row r="23" spans="1:37" ht="15" customHeight="1" thickBot="1">
      <c r="A23" s="80">
        <v>1</v>
      </c>
      <c r="B23" s="81"/>
      <c r="C23" s="82">
        <f>C24</f>
        <v>7463</v>
      </c>
      <c r="D23" s="30"/>
      <c r="E23" s="73" t="str">
        <f t="shared" si="0"/>
        <v/>
      </c>
      <c r="F23" s="180"/>
      <c r="G23" s="80">
        <v>1</v>
      </c>
      <c r="H23" s="81"/>
      <c r="I23" s="82">
        <f>I24</f>
        <v>7423</v>
      </c>
      <c r="J23" s="30"/>
      <c r="K23" s="73" t="str">
        <f t="shared" si="3"/>
        <v/>
      </c>
      <c r="L23" s="165"/>
      <c r="M23" s="80">
        <v>1</v>
      </c>
      <c r="N23" s="123"/>
      <c r="O23" s="82">
        <f>O24</f>
        <v>7414</v>
      </c>
      <c r="P23" s="30"/>
      <c r="Q23" s="73" t="str">
        <f t="shared" si="1"/>
        <v/>
      </c>
      <c r="R23" s="180"/>
      <c r="S23" s="80">
        <v>1</v>
      </c>
      <c r="T23" s="81"/>
      <c r="U23" s="82">
        <f>U24</f>
        <v>7519</v>
      </c>
      <c r="V23" s="30"/>
      <c r="W23" s="73" t="str">
        <f t="shared" si="5"/>
        <v/>
      </c>
      <c r="X23" s="186"/>
      <c r="Y23" s="80">
        <v>1</v>
      </c>
      <c r="Z23" s="82"/>
      <c r="AA23" s="82">
        <f>AA24</f>
        <v>7779</v>
      </c>
      <c r="AB23" s="30"/>
      <c r="AC23" s="71" t="str">
        <f t="shared" si="2"/>
        <v/>
      </c>
      <c r="AD23" s="186"/>
      <c r="AF23" s="209"/>
      <c r="AG23" s="139"/>
      <c r="AH23" s="209"/>
      <c r="AI23" s="139"/>
      <c r="AJ23" s="156"/>
      <c r="AK23" s="98"/>
    </row>
    <row r="24" spans="1:37" ht="14.5" customHeight="1">
      <c r="A24" s="76">
        <v>1</v>
      </c>
      <c r="B24" s="77"/>
      <c r="C24" s="78">
        <f t="shared" ref="C24:C37" si="6">G54</f>
        <v>7463</v>
      </c>
      <c r="D24" s="27"/>
      <c r="E24" s="79" t="str">
        <f t="shared" si="0"/>
        <v/>
      </c>
      <c r="F24" s="83" t="str">
        <f>IF(OR(ISBLANK(B23),ISBLANK(B24)),"",(B24-(C24+D24)-(B23-(C23+D23))))</f>
        <v/>
      </c>
      <c r="G24" s="76">
        <v>1</v>
      </c>
      <c r="H24" s="77"/>
      <c r="I24" s="78">
        <f t="shared" ref="I24:I31" si="7">O54</f>
        <v>7423</v>
      </c>
      <c r="J24" s="27"/>
      <c r="K24" s="79" t="str">
        <f t="shared" si="3"/>
        <v/>
      </c>
      <c r="L24" s="83" t="str">
        <f>IF(OR(ISBLANK(H23),ISBLANK(H24)),"",(H24-(I24+J24)-(H23-(I23+J23))))</f>
        <v/>
      </c>
      <c r="M24" s="76">
        <v>1</v>
      </c>
      <c r="N24" s="77"/>
      <c r="O24" s="78">
        <f t="shared" ref="O24:O37" si="8">V54</f>
        <v>7414</v>
      </c>
      <c r="P24" s="27"/>
      <c r="Q24" s="79" t="str">
        <f t="shared" si="1"/>
        <v/>
      </c>
      <c r="R24" s="83" t="str">
        <f>IF(OR(ISBLANK(N23),ISBLANK(N24)),"",(N24-(O24+P24)-(N23-(O23+P23))))</f>
        <v/>
      </c>
      <c r="S24" s="76">
        <v>1</v>
      </c>
      <c r="T24" s="77"/>
      <c r="U24" s="78">
        <f>O65</f>
        <v>7519</v>
      </c>
      <c r="V24" s="27"/>
      <c r="W24" s="79" t="str">
        <f t="shared" si="5"/>
        <v/>
      </c>
      <c r="X24" s="83" t="str">
        <f>IF(OR(ISBLANK(T23),ISBLANK(T24)),"",(T24-(U24+V24)-(T23-(U23+V23))))</f>
        <v/>
      </c>
      <c r="Y24" s="76">
        <v>1</v>
      </c>
      <c r="Z24" s="78"/>
      <c r="AA24" s="78">
        <f t="shared" ref="AA24:AA35" si="9">AF54</f>
        <v>7779</v>
      </c>
      <c r="AB24" s="27"/>
      <c r="AC24" s="84" t="str">
        <f t="shared" ref="AC24:AC35" si="10">IF(ISBLANK(Z24),"",(Z24-(AA24+AB24)))</f>
        <v/>
      </c>
      <c r="AD24" s="83" t="str">
        <f>IF(OR(ISBLANK(Z23),ISBLANK(Z24)),"",(Z24-(AA24+AB24)-(Z23-(AA23+AB23))))</f>
        <v/>
      </c>
      <c r="AF24" s="255" t="s">
        <v>70</v>
      </c>
      <c r="AG24" s="140">
        <f>SUM(B24:B27,H24:H27)/8 - SUM(C24:C27,I24:I27)/8</f>
        <v>-7346.125</v>
      </c>
      <c r="AH24" s="210" t="s">
        <v>70</v>
      </c>
      <c r="AI24" s="153">
        <f>SUM(N24:N27,T24:T27)/8 - SUM(O24:O27,U24:U27)/8</f>
        <v>-7374</v>
      </c>
      <c r="AJ24" s="157">
        <f>AG24-AI24</f>
        <v>27.875</v>
      </c>
      <c r="AK24" s="98"/>
    </row>
    <row r="25" spans="1:37" ht="14.5" customHeight="1">
      <c r="A25" s="19">
        <v>2</v>
      </c>
      <c r="B25" s="61"/>
      <c r="C25" s="7">
        <f t="shared" si="6"/>
        <v>7343</v>
      </c>
      <c r="D25" s="5"/>
      <c r="E25" s="68" t="str">
        <f t="shared" si="0"/>
        <v/>
      </c>
      <c r="F25" s="62" t="str">
        <f>IF(OR(ISBLANK(B22),ISBLANK(B25)),"",(B25-(C25+D25)-(B22-(C22+D22))))</f>
        <v/>
      </c>
      <c r="G25" s="19">
        <v>2</v>
      </c>
      <c r="H25" s="61"/>
      <c r="I25" s="7">
        <f t="shared" si="7"/>
        <v>7303</v>
      </c>
      <c r="J25" s="5"/>
      <c r="K25" s="68" t="str">
        <f t="shared" si="3"/>
        <v/>
      </c>
      <c r="L25" s="62" t="str">
        <f>IF(OR(ISBLANK(H22),ISBLANK(H25)),"",(H25-(I25+J25)-(H22-(I22+J22))))</f>
        <v/>
      </c>
      <c r="M25" s="19">
        <v>2</v>
      </c>
      <c r="N25" s="61"/>
      <c r="O25" s="7">
        <f t="shared" si="8"/>
        <v>7294</v>
      </c>
      <c r="P25" s="5"/>
      <c r="Q25" s="68" t="str">
        <f t="shared" si="1"/>
        <v/>
      </c>
      <c r="R25" s="62" t="str">
        <f>IF(OR(ISBLANK(N22),ISBLANK(N25)),"",(N25-(O25+P25)-(N22-(O22+P22))))</f>
        <v/>
      </c>
      <c r="S25" s="19">
        <v>2</v>
      </c>
      <c r="T25" s="61"/>
      <c r="U25" s="7">
        <f>O66</f>
        <v>7409</v>
      </c>
      <c r="V25" s="5"/>
      <c r="W25" s="68" t="str">
        <f t="shared" si="5"/>
        <v/>
      </c>
      <c r="X25" s="62" t="str">
        <f>IF(OR(ISBLANK(T22),ISBLANK(T25)),"",(T25-(U25+V25)-(T22-(U22+V22))))</f>
        <v/>
      </c>
      <c r="Y25" s="19">
        <v>2</v>
      </c>
      <c r="Z25" s="7"/>
      <c r="AA25" s="7">
        <f t="shared" si="9"/>
        <v>7549</v>
      </c>
      <c r="AB25" s="5"/>
      <c r="AC25" s="69" t="str">
        <f t="shared" si="10"/>
        <v/>
      </c>
      <c r="AD25" s="62" t="str">
        <f>IF(OR(ISBLANK(Z22),ISBLANK(Z25)),"",(Z25-(AA25+AB25)-(Z22-(AA22+AB22))))</f>
        <v/>
      </c>
      <c r="AF25" s="208"/>
      <c r="AG25" s="138"/>
      <c r="AH25" s="208"/>
      <c r="AI25" s="138"/>
      <c r="AJ25" s="155"/>
      <c r="AK25" s="98"/>
    </row>
    <row r="26" spans="1:37" ht="14.5" customHeight="1">
      <c r="A26" s="19">
        <v>3</v>
      </c>
      <c r="B26" s="61"/>
      <c r="C26" s="7">
        <f t="shared" si="6"/>
        <v>7303</v>
      </c>
      <c r="D26" s="5"/>
      <c r="E26" s="68" t="str">
        <f t="shared" si="0"/>
        <v/>
      </c>
      <c r="F26" s="62" t="str">
        <f>IF(OR(ISBLANK(B21),ISBLANK(B26)),"",(B26-(C26+D26)-(B21-(C21+D21))))</f>
        <v/>
      </c>
      <c r="G26" s="19">
        <v>3</v>
      </c>
      <c r="H26" s="61"/>
      <c r="I26" s="7">
        <f t="shared" si="7"/>
        <v>7268</v>
      </c>
      <c r="J26" s="5"/>
      <c r="K26" s="68" t="str">
        <f t="shared" si="3"/>
        <v/>
      </c>
      <c r="L26" s="62" t="str">
        <f>IF(OR(ISBLANK(H21),ISBLANK(H26)),"",(H26-(I26+J26)-(H21-(I21+J21))))</f>
        <v/>
      </c>
      <c r="M26" s="19">
        <v>3</v>
      </c>
      <c r="N26" s="61"/>
      <c r="O26" s="7">
        <f t="shared" si="8"/>
        <v>7264</v>
      </c>
      <c r="P26" s="5"/>
      <c r="Q26" s="68" t="str">
        <f t="shared" si="1"/>
        <v/>
      </c>
      <c r="R26" s="62" t="str">
        <f>IF(OR(ISBLANK(N21),ISBLANK(N26)),"",(N26-(O26+P26)-(N21-(O21+P21))))</f>
        <v/>
      </c>
      <c r="S26" s="19">
        <v>3</v>
      </c>
      <c r="T26" s="61"/>
      <c r="U26" s="7">
        <f>O67</f>
        <v>7374</v>
      </c>
      <c r="V26" s="5"/>
      <c r="W26" s="68" t="str">
        <f t="shared" si="5"/>
        <v/>
      </c>
      <c r="X26" s="62" t="str">
        <f>IF(OR(ISBLANK(T21),ISBLANK(T26)),"",(T26-(U26+V26)-(T21-(U21+V21))))</f>
        <v/>
      </c>
      <c r="Y26" s="19">
        <v>3</v>
      </c>
      <c r="Z26" s="7"/>
      <c r="AA26" s="7">
        <f t="shared" si="9"/>
        <v>7364</v>
      </c>
      <c r="AB26" s="5"/>
      <c r="AC26" s="69" t="str">
        <f t="shared" si="10"/>
        <v/>
      </c>
      <c r="AD26" s="62" t="str">
        <f>IF(OR(ISBLANK(Z21),ISBLANK(Z26)),"",(Z26-(AA26+AB26)-(Z21-(AA21+AB21))))</f>
        <v/>
      </c>
      <c r="AF26" s="208"/>
      <c r="AG26" s="138"/>
      <c r="AH26" s="208"/>
      <c r="AI26" s="138"/>
      <c r="AJ26" s="155"/>
      <c r="AK26" s="98"/>
    </row>
    <row r="27" spans="1:37" ht="15" customHeight="1">
      <c r="A27" s="19">
        <v>4</v>
      </c>
      <c r="B27" s="61"/>
      <c r="C27" s="7">
        <f t="shared" si="6"/>
        <v>7348</v>
      </c>
      <c r="D27" s="5"/>
      <c r="E27" s="68" t="str">
        <f t="shared" si="0"/>
        <v/>
      </c>
      <c r="F27" s="62" t="str">
        <f>IF(OR(ISBLANK(B20),ISBLANK(B27)),"",(B27-(C27+D27)-(B20-(C20+D20))))</f>
        <v/>
      </c>
      <c r="G27" s="19">
        <v>4</v>
      </c>
      <c r="H27" s="61"/>
      <c r="I27" s="7">
        <f t="shared" si="7"/>
        <v>7318</v>
      </c>
      <c r="J27" s="5"/>
      <c r="K27" s="68" t="str">
        <f t="shared" si="3"/>
        <v/>
      </c>
      <c r="L27" s="62" t="str">
        <f>IF(OR(ISBLANK(H20),ISBLANK(H27)),"",(H27-(I27+J27)-(H20-(I20+J20))))</f>
        <v/>
      </c>
      <c r="M27" s="19">
        <v>4</v>
      </c>
      <c r="N27" s="61"/>
      <c r="O27" s="7">
        <f t="shared" si="8"/>
        <v>7309</v>
      </c>
      <c r="P27" s="5"/>
      <c r="Q27" s="68" t="str">
        <f t="shared" si="1"/>
        <v/>
      </c>
      <c r="R27" s="62" t="str">
        <f>IF(OR(ISBLANK(N20),ISBLANK(N27)),"",(N27-(O27+P27)-(N20-(O20+P20))))</f>
        <v/>
      </c>
      <c r="S27" s="19">
        <v>4</v>
      </c>
      <c r="T27" s="61"/>
      <c r="U27" s="7">
        <f t="shared" ref="U27:U31" si="11">O68</f>
        <v>7409</v>
      </c>
      <c r="V27" s="5"/>
      <c r="W27" s="68" t="str">
        <f t="shared" ref="W27:W31" si="12">IF(ISBLANK(T27),"",(T27-(U27+V27)))</f>
        <v/>
      </c>
      <c r="X27" s="62" t="str">
        <f>IF(OR(ISBLANK(T20),ISBLANK(T27)),"",(T27-(U27+V27)-(T20-(U20+V20))))</f>
        <v/>
      </c>
      <c r="Y27" s="19">
        <v>4</v>
      </c>
      <c r="Z27" s="7"/>
      <c r="AA27" s="7">
        <f t="shared" si="9"/>
        <v>7349</v>
      </c>
      <c r="AB27" s="5"/>
      <c r="AC27" s="69" t="str">
        <f t="shared" si="10"/>
        <v/>
      </c>
      <c r="AD27" s="62" t="str">
        <f>IF(OR(ISBLANK(Z20),ISBLANK(Z27)),"",(Z27-(AA27+AB27)-(Z20-(AA20+AB20))))</f>
        <v/>
      </c>
      <c r="AF27" s="208"/>
      <c r="AG27" s="138"/>
      <c r="AH27" s="208"/>
      <c r="AI27" s="138"/>
      <c r="AJ27" s="155"/>
      <c r="AK27" s="98"/>
    </row>
    <row r="28" spans="1:37" ht="14.5" customHeight="1">
      <c r="A28" s="18">
        <v>5</v>
      </c>
      <c r="B28" s="60"/>
      <c r="C28" s="6">
        <f t="shared" si="6"/>
        <v>7283</v>
      </c>
      <c r="D28" s="5"/>
      <c r="E28" s="68" t="str">
        <f t="shared" si="0"/>
        <v/>
      </c>
      <c r="F28" s="62" t="str">
        <f>IF(OR(ISBLANK(B19),ISBLANK(B28)),"",(B28-(C28+D28)-(B19-(C19+D19))))</f>
        <v/>
      </c>
      <c r="G28" s="18">
        <v>5</v>
      </c>
      <c r="H28" s="60"/>
      <c r="I28" s="6">
        <f t="shared" si="7"/>
        <v>7243</v>
      </c>
      <c r="J28" s="5"/>
      <c r="K28" s="68" t="str">
        <f t="shared" si="3"/>
        <v/>
      </c>
      <c r="L28" s="62" t="str">
        <f>IF(OR(ISBLANK(H19),ISBLANK(H28)),"",(H28-(I28+J28)-(H19-(I19+J19))))</f>
        <v/>
      </c>
      <c r="M28" s="18">
        <v>5</v>
      </c>
      <c r="N28" s="60"/>
      <c r="O28" s="6">
        <f t="shared" si="8"/>
        <v>7229</v>
      </c>
      <c r="P28" s="5"/>
      <c r="Q28" s="68" t="str">
        <f t="shared" si="1"/>
        <v/>
      </c>
      <c r="R28" s="62" t="str">
        <f>IF(OR(ISBLANK(N19),ISBLANK(N28)),"",(N28-(O28+P28)-(N19-(O19+P19))))</f>
        <v/>
      </c>
      <c r="S28" s="18">
        <v>5</v>
      </c>
      <c r="T28" s="60"/>
      <c r="U28" s="6">
        <f t="shared" si="11"/>
        <v>7324</v>
      </c>
      <c r="V28" s="5"/>
      <c r="W28" s="68" t="str">
        <f t="shared" si="12"/>
        <v/>
      </c>
      <c r="X28" s="62" t="str">
        <f>IF(OR(ISBLANK(T19),ISBLANK(T28)),"",(T28-(U28+V28)-(T19-(U19+V19))))</f>
        <v/>
      </c>
      <c r="Y28" s="18">
        <v>5</v>
      </c>
      <c r="Z28" s="6"/>
      <c r="AA28" s="6">
        <f t="shared" si="9"/>
        <v>7179</v>
      </c>
      <c r="AB28" s="5"/>
      <c r="AC28" s="69" t="str">
        <f t="shared" si="10"/>
        <v/>
      </c>
      <c r="AD28" s="62" t="str">
        <f>IF(OR(ISBLANK(Z19),ISBLANK(Z28)),"",(Z28-(AA28+AB28)-(Z19-(AA19+AB19))))</f>
        <v/>
      </c>
      <c r="AF28" s="152" t="s">
        <v>71</v>
      </c>
      <c r="AG28" s="141">
        <f>SUM(B28:B31,H28:H31)/8 - SUM(I28:I31,C28:C31)/8</f>
        <v>-7124.875</v>
      </c>
      <c r="AH28" s="152" t="s">
        <v>71</v>
      </c>
      <c r="AI28" s="154">
        <f>SUM(N28:N31,T28:T31)/8 - SUM(O28:O31,U28:U31)/8</f>
        <v>-7146.5</v>
      </c>
      <c r="AJ28" s="155">
        <f>AG28-AI28</f>
        <v>21.625</v>
      </c>
      <c r="AK28" s="98"/>
    </row>
    <row r="29" spans="1:37" ht="14.5" customHeight="1">
      <c r="A29" s="18">
        <v>6</v>
      </c>
      <c r="B29" s="60"/>
      <c r="C29" s="6">
        <f t="shared" si="6"/>
        <v>7143</v>
      </c>
      <c r="D29" s="5"/>
      <c r="E29" s="68" t="str">
        <f t="shared" si="0"/>
        <v/>
      </c>
      <c r="F29" s="62" t="str">
        <f>IF(OR(ISBLANK(B18),ISBLANK(B29)),"",(B29-(C29+D29)-(B18-(C18+D18))))</f>
        <v/>
      </c>
      <c r="G29" s="18">
        <v>6</v>
      </c>
      <c r="H29" s="60"/>
      <c r="I29" s="6">
        <f t="shared" si="7"/>
        <v>7113</v>
      </c>
      <c r="J29" s="5"/>
      <c r="K29" s="68" t="str">
        <f t="shared" si="3"/>
        <v/>
      </c>
      <c r="L29" s="62" t="str">
        <f>IF(OR(ISBLANK(H18),ISBLANK(H29)),"",(H29-(I29+J29)-(H18-(I18+J18))))</f>
        <v/>
      </c>
      <c r="M29" s="18">
        <v>6</v>
      </c>
      <c r="N29" s="60"/>
      <c r="O29" s="6">
        <f t="shared" si="8"/>
        <v>7099</v>
      </c>
      <c r="P29" s="5"/>
      <c r="Q29" s="68" t="str">
        <f t="shared" si="1"/>
        <v/>
      </c>
      <c r="R29" s="62" t="str">
        <f>IF(OR(ISBLANK(N18),ISBLANK(N29)),"",(N29-(O29+P29)-(N18-(O18+P18))))</f>
        <v/>
      </c>
      <c r="S29" s="18">
        <v>6</v>
      </c>
      <c r="T29" s="60"/>
      <c r="U29" s="6">
        <f t="shared" si="11"/>
        <v>7194</v>
      </c>
      <c r="V29" s="5"/>
      <c r="W29" s="68" t="str">
        <f t="shared" si="12"/>
        <v/>
      </c>
      <c r="X29" s="62" t="str">
        <f>IF(OR(ISBLANK(T18),ISBLANK(T29)),"",(T29-(U29+V29)-(T18-(U18+V18))))</f>
        <v/>
      </c>
      <c r="Y29" s="18">
        <v>6</v>
      </c>
      <c r="Z29" s="6"/>
      <c r="AA29" s="6">
        <f t="shared" si="9"/>
        <v>7009</v>
      </c>
      <c r="AB29" s="5"/>
      <c r="AC29" s="69" t="str">
        <f t="shared" si="10"/>
        <v/>
      </c>
      <c r="AD29" s="62" t="str">
        <f>IF(OR(ISBLANK(Z18),ISBLANK(Z29)),"",(Z29-(AA29+AB29)-(Z18-(AA18+AB18))))</f>
        <v/>
      </c>
      <c r="AF29" s="152"/>
      <c r="AG29" s="141"/>
      <c r="AH29" s="152"/>
      <c r="AI29" s="141"/>
      <c r="AJ29" s="155"/>
      <c r="AK29" s="98"/>
    </row>
    <row r="30" spans="1:37" ht="14.5" customHeight="1">
      <c r="A30" s="18">
        <v>7</v>
      </c>
      <c r="B30" s="60"/>
      <c r="C30" s="6">
        <f t="shared" si="6"/>
        <v>7073</v>
      </c>
      <c r="D30" s="5"/>
      <c r="E30" s="68" t="str">
        <f t="shared" si="0"/>
        <v/>
      </c>
      <c r="F30" s="62" t="str">
        <f>IF(OR(ISBLANK(B17),ISBLANK(B30)),"",(B30-(C30+D30)-(B17-(C17+D17))))</f>
        <v/>
      </c>
      <c r="G30" s="18">
        <v>7</v>
      </c>
      <c r="H30" s="60"/>
      <c r="I30" s="6">
        <f t="shared" si="7"/>
        <v>7043</v>
      </c>
      <c r="J30" s="5"/>
      <c r="K30" s="68" t="str">
        <f t="shared" si="3"/>
        <v/>
      </c>
      <c r="L30" s="62" t="str">
        <f>IF(OR(ISBLANK(H17),ISBLANK(H30)),"",(H30-(I30+J30)-(H17-(I17+J17))))</f>
        <v/>
      </c>
      <c r="M30" s="18">
        <v>7</v>
      </c>
      <c r="N30" s="60"/>
      <c r="O30" s="6">
        <f t="shared" si="8"/>
        <v>7039</v>
      </c>
      <c r="P30" s="5"/>
      <c r="Q30" s="68" t="str">
        <f t="shared" si="1"/>
        <v/>
      </c>
      <c r="R30" s="62" t="str">
        <f>IF(OR(ISBLANK(N17),ISBLANK(N30)),"",(N30-(O30+P30)-(N17-(O17+P17))))</f>
        <v/>
      </c>
      <c r="S30" s="18">
        <v>7</v>
      </c>
      <c r="T30" s="60"/>
      <c r="U30" s="6">
        <f t="shared" si="11"/>
        <v>7124</v>
      </c>
      <c r="V30" s="5"/>
      <c r="W30" s="68" t="str">
        <f t="shared" si="12"/>
        <v/>
      </c>
      <c r="X30" s="62" t="str">
        <f>IF(OR(ISBLANK(T17),ISBLANK(T30)),"",(T30-(U30+V30)-(T17-(U17+V17))))</f>
        <v/>
      </c>
      <c r="Y30" s="18">
        <v>7</v>
      </c>
      <c r="Z30" s="6"/>
      <c r="AA30" s="6">
        <f t="shared" si="9"/>
        <v>6944</v>
      </c>
      <c r="AB30" s="5"/>
      <c r="AC30" s="69" t="str">
        <f t="shared" si="10"/>
        <v/>
      </c>
      <c r="AD30" s="62" t="str">
        <f>IF(OR(ISBLANK(Z17),ISBLANK(Z30)),"",(Z30-(AA30+AB30)-(Z17-(AA17+AB17))))</f>
        <v/>
      </c>
      <c r="AF30" s="152"/>
      <c r="AG30" s="141"/>
      <c r="AH30" s="152"/>
      <c r="AI30" s="141"/>
      <c r="AJ30" s="155"/>
      <c r="AK30" s="98"/>
    </row>
    <row r="31" spans="1:37" ht="15" customHeight="1" thickBot="1">
      <c r="A31" s="18">
        <v>8</v>
      </c>
      <c r="B31" s="60"/>
      <c r="C31" s="6">
        <f t="shared" si="6"/>
        <v>7063</v>
      </c>
      <c r="D31" s="5"/>
      <c r="E31" s="68" t="str">
        <f t="shared" si="0"/>
        <v/>
      </c>
      <c r="F31" s="62" t="str">
        <f>IF(OR(ISBLANK(B16),ISBLANK(B31)),"",(B31-(C31+D31)-(B16-(C16+D16))))</f>
        <v/>
      </c>
      <c r="G31" s="56">
        <v>8</v>
      </c>
      <c r="H31" s="64"/>
      <c r="I31" s="57">
        <f t="shared" si="7"/>
        <v>7038</v>
      </c>
      <c r="J31" s="30"/>
      <c r="K31" s="68" t="str">
        <f t="shared" si="3"/>
        <v/>
      </c>
      <c r="L31" s="65" t="str">
        <f>IF(OR(ISBLANK(H16),ISBLANK(H31)),"",(H31-(I31+J31)-(H16-(I16+J16))))</f>
        <v/>
      </c>
      <c r="M31" s="18">
        <v>8</v>
      </c>
      <c r="N31" s="60"/>
      <c r="O31" s="6">
        <f t="shared" si="8"/>
        <v>7044</v>
      </c>
      <c r="P31" s="5"/>
      <c r="Q31" s="68" t="str">
        <f t="shared" si="1"/>
        <v/>
      </c>
      <c r="R31" s="62" t="str">
        <f>IF(OR(ISBLANK(N16),ISBLANK(N31)),"",(N31-(O31+P31)-(N16-(O16+P16))))</f>
        <v/>
      </c>
      <c r="S31" s="132">
        <v>8</v>
      </c>
      <c r="T31" s="133"/>
      <c r="U31" s="134">
        <f t="shared" si="11"/>
        <v>7119</v>
      </c>
      <c r="V31" s="26"/>
      <c r="W31" s="103" t="str">
        <f t="shared" si="12"/>
        <v/>
      </c>
      <c r="X31" s="66" t="str">
        <f>IF(OR(ISBLANK(T16),ISBLANK(T31)),"",(T31-(U31+V31)-(T16-(U16+V16))))</f>
        <v/>
      </c>
      <c r="Y31" s="18">
        <v>8</v>
      </c>
      <c r="Z31" s="6"/>
      <c r="AA31" s="6">
        <f t="shared" si="9"/>
        <v>7014</v>
      </c>
      <c r="AB31" s="5"/>
      <c r="AC31" s="69" t="str">
        <f t="shared" si="10"/>
        <v/>
      </c>
      <c r="AD31" s="62" t="str">
        <f>IF(OR(ISBLANK(Z16),ISBLANK(Z31)),"",(Z31-(AA31+AB31)-(Z16-(AA16+AB16))))</f>
        <v/>
      </c>
      <c r="AF31" s="152"/>
      <c r="AG31" s="141"/>
      <c r="AH31" s="152"/>
      <c r="AI31" s="141"/>
      <c r="AJ31" s="155"/>
      <c r="AK31" s="98"/>
    </row>
    <row r="32" spans="1:37" ht="14.5" customHeight="1">
      <c r="A32" s="13">
        <v>9</v>
      </c>
      <c r="B32" s="59"/>
      <c r="C32" s="4">
        <f t="shared" si="6"/>
        <v>6871</v>
      </c>
      <c r="D32" s="5"/>
      <c r="E32" s="68" t="str">
        <f t="shared" si="0"/>
        <v/>
      </c>
      <c r="F32" s="62" t="str">
        <f>IF(OR(ISBLANK(B15),ISBLANK(B32)),"",(B32-(C32+D32)-(B15-(C15+D15))))</f>
        <v/>
      </c>
      <c r="G32" s="172" t="s">
        <v>32</v>
      </c>
      <c r="H32" s="173"/>
      <c r="I32" s="173"/>
      <c r="J32" s="173"/>
      <c r="K32" s="173"/>
      <c r="L32" s="174"/>
      <c r="M32" s="13">
        <v>9</v>
      </c>
      <c r="N32" s="59"/>
      <c r="O32" s="4">
        <f t="shared" si="8"/>
        <v>6873</v>
      </c>
      <c r="P32" s="5"/>
      <c r="Q32" s="68" t="str">
        <f t="shared" si="1"/>
        <v/>
      </c>
      <c r="R32" s="62" t="str">
        <f>IF(OR(ISBLANK(N15),ISBLANK(N32)),"",(N32-(O32+P32)-(N15-(O15+P15))))</f>
        <v/>
      </c>
      <c r="S32" s="172" t="s">
        <v>32</v>
      </c>
      <c r="T32" s="173"/>
      <c r="U32" s="173"/>
      <c r="V32" s="173"/>
      <c r="W32" s="173"/>
      <c r="X32" s="174"/>
      <c r="Y32" s="13">
        <v>9</v>
      </c>
      <c r="Z32" s="4"/>
      <c r="AA32" s="4">
        <f t="shared" si="9"/>
        <v>6859</v>
      </c>
      <c r="AB32" s="5"/>
      <c r="AC32" s="69" t="str">
        <f t="shared" si="10"/>
        <v/>
      </c>
      <c r="AD32" s="62" t="str">
        <f>IF(OR(ISBLANK(Z15),ISBLANK(Z32)),"",(Z32-(AA32+AB32)-(Z15-(AA15+AB15))))</f>
        <v/>
      </c>
      <c r="AF32" s="142" t="s">
        <v>72</v>
      </c>
      <c r="AG32" s="135">
        <f>SUM(B32:B35)/4 - SUM(C32:C35)/4</f>
        <v>-6746</v>
      </c>
      <c r="AH32" s="142" t="s">
        <v>72</v>
      </c>
      <c r="AI32" s="135">
        <f>SUM(N32:N35)/4 - SUM(O32:O35)/4</f>
        <v>-6749.25</v>
      </c>
      <c r="AJ32" s="145">
        <f>AG32-AI32</f>
        <v>3.25</v>
      </c>
      <c r="AK32" s="98"/>
    </row>
    <row r="33" spans="1:40" ht="14.5" customHeight="1">
      <c r="A33" s="13">
        <v>10</v>
      </c>
      <c r="B33" s="59"/>
      <c r="C33" s="4">
        <f t="shared" si="6"/>
        <v>6761</v>
      </c>
      <c r="D33" s="5"/>
      <c r="E33" s="68" t="str">
        <f t="shared" si="0"/>
        <v/>
      </c>
      <c r="F33" s="62" t="str">
        <f>IF(OR(ISBLANK(B14),ISBLANK(B33)),"",(B33-(C33+D33)-(B14-(C14+D14))))</f>
        <v/>
      </c>
      <c r="G33" s="175"/>
      <c r="H33" s="176"/>
      <c r="I33" s="176"/>
      <c r="J33" s="176"/>
      <c r="K33" s="176"/>
      <c r="L33" s="177"/>
      <c r="M33" s="13">
        <v>10</v>
      </c>
      <c r="N33" s="59"/>
      <c r="O33" s="4">
        <f t="shared" si="8"/>
        <v>6768</v>
      </c>
      <c r="P33" s="5"/>
      <c r="Q33" s="68" t="str">
        <f t="shared" si="1"/>
        <v/>
      </c>
      <c r="R33" s="62" t="str">
        <f>IF(OR(ISBLANK(N14),ISBLANK(N33)),"",(N33-(O33+P33)-(N14-(O14+P14))))</f>
        <v/>
      </c>
      <c r="S33" s="175"/>
      <c r="T33" s="254"/>
      <c r="U33" s="254"/>
      <c r="V33" s="254"/>
      <c r="W33" s="254"/>
      <c r="X33" s="177"/>
      <c r="Y33" s="13">
        <v>10</v>
      </c>
      <c r="Z33" s="4"/>
      <c r="AA33" s="4">
        <f t="shared" si="9"/>
        <v>6824</v>
      </c>
      <c r="AB33" s="5"/>
      <c r="AC33" s="69" t="str">
        <f t="shared" si="10"/>
        <v/>
      </c>
      <c r="AD33" s="62" t="str">
        <f>IF(OR(ISBLANK(Z14),ISBLANK(Z33)),"",(Z33-(AA33+AB33)-(Z14-(AA14+AB14))))</f>
        <v/>
      </c>
      <c r="AF33" s="143"/>
      <c r="AG33" s="136"/>
      <c r="AH33" s="143"/>
      <c r="AI33" s="136"/>
      <c r="AJ33" s="146"/>
      <c r="AK33" s="98"/>
    </row>
    <row r="34" spans="1:40" ht="15.65" customHeight="1">
      <c r="A34" s="13">
        <v>11</v>
      </c>
      <c r="B34" s="59"/>
      <c r="C34" s="4">
        <f t="shared" si="6"/>
        <v>6686</v>
      </c>
      <c r="D34" s="5"/>
      <c r="E34" s="68" t="str">
        <f t="shared" si="0"/>
        <v/>
      </c>
      <c r="F34" s="62" t="str">
        <f>IF(OR(ISBLANK(B13),ISBLANK(B34)),"",(B34-(C34+D34)-(B13-(C13+D13))))</f>
        <v/>
      </c>
      <c r="G34" s="175"/>
      <c r="H34" s="176"/>
      <c r="I34" s="176"/>
      <c r="J34" s="176"/>
      <c r="K34" s="176"/>
      <c r="L34" s="177"/>
      <c r="M34" s="13">
        <v>11</v>
      </c>
      <c r="N34" s="59"/>
      <c r="O34" s="4">
        <f t="shared" si="8"/>
        <v>6693</v>
      </c>
      <c r="P34" s="5"/>
      <c r="Q34" s="68" t="str">
        <f t="shared" si="1"/>
        <v/>
      </c>
      <c r="R34" s="62" t="str">
        <f>IF(OR(ISBLANK(N13),ISBLANK(N34)),"",(N34-(O34+P34)-(N13-(O13+P13))))</f>
        <v/>
      </c>
      <c r="S34" s="175"/>
      <c r="T34" s="254"/>
      <c r="U34" s="254"/>
      <c r="V34" s="254"/>
      <c r="W34" s="254"/>
      <c r="X34" s="177"/>
      <c r="Y34" s="13">
        <v>11</v>
      </c>
      <c r="Z34" s="4"/>
      <c r="AA34" s="4">
        <f t="shared" si="9"/>
        <v>6819</v>
      </c>
      <c r="AB34" s="5"/>
      <c r="AC34" s="69" t="str">
        <f t="shared" si="10"/>
        <v/>
      </c>
      <c r="AD34" s="62" t="str">
        <f>IF(OR(ISBLANK(Z13),ISBLANK(Z34)),"",(Z34-(AA34+AB34)-(Z13-(AA13+AB13))))</f>
        <v/>
      </c>
      <c r="AF34" s="143"/>
      <c r="AG34" s="136"/>
      <c r="AH34" s="143"/>
      <c r="AI34" s="136"/>
      <c r="AJ34" s="146"/>
      <c r="AK34" s="98"/>
    </row>
    <row r="35" spans="1:40" ht="16" customHeight="1" thickBot="1">
      <c r="A35" s="13">
        <v>12</v>
      </c>
      <c r="B35" s="59"/>
      <c r="C35" s="4">
        <f t="shared" si="6"/>
        <v>6666</v>
      </c>
      <c r="D35" s="5"/>
      <c r="E35" s="68" t="str">
        <f t="shared" si="0"/>
        <v/>
      </c>
      <c r="F35" s="62" t="str">
        <f>IF(OR(ISBLANK(B12),ISBLANK(B35)),"",(B35-(C35+D35)-(B12-(C12+D12))))</f>
        <v/>
      </c>
      <c r="G35" s="175"/>
      <c r="H35" s="176"/>
      <c r="I35" s="176"/>
      <c r="J35" s="176"/>
      <c r="K35" s="176"/>
      <c r="L35" s="177"/>
      <c r="M35" s="13">
        <v>12</v>
      </c>
      <c r="N35" s="59"/>
      <c r="O35" s="4">
        <f t="shared" si="8"/>
        <v>6663</v>
      </c>
      <c r="P35" s="5"/>
      <c r="Q35" s="68" t="str">
        <f t="shared" si="1"/>
        <v/>
      </c>
      <c r="R35" s="62" t="str">
        <f>IF(OR(ISBLANK(N12),ISBLANK(N35)),"",(N35-(O35+P35)-(N12-(O12+P12))))</f>
        <v/>
      </c>
      <c r="S35" s="175"/>
      <c r="T35" s="254"/>
      <c r="U35" s="254"/>
      <c r="V35" s="254"/>
      <c r="W35" s="254"/>
      <c r="X35" s="177"/>
      <c r="Y35" s="15">
        <v>12</v>
      </c>
      <c r="Z35" s="16"/>
      <c r="AA35" s="16">
        <f t="shared" si="9"/>
        <v>6884</v>
      </c>
      <c r="AB35" s="30"/>
      <c r="AC35" s="71" t="str">
        <f t="shared" si="10"/>
        <v/>
      </c>
      <c r="AD35" s="65" t="str">
        <f>IF(OR(ISBLANK(Z12),ISBLANK(Z35)),"",(Z35-(AA35+AB35)-(Z12-(AA12+AB12))))</f>
        <v/>
      </c>
      <c r="AF35" s="144"/>
      <c r="AG35" s="137"/>
      <c r="AH35" s="144"/>
      <c r="AI35" s="137"/>
      <c r="AJ35" s="147"/>
      <c r="AK35" s="98"/>
    </row>
    <row r="36" spans="1:40" ht="15.65" customHeight="1">
      <c r="A36" s="17">
        <v>13</v>
      </c>
      <c r="B36" s="58"/>
      <c r="C36" s="12">
        <f t="shared" si="6"/>
        <v>6533</v>
      </c>
      <c r="D36" s="5"/>
      <c r="E36" s="68" t="str">
        <f t="shared" si="0"/>
        <v/>
      </c>
      <c r="F36" s="62" t="str">
        <f>IF(OR(ISBLANK(B11),ISBLANK(B36)),"",(B36-(C36+D36)-(B11-(C11+D11))))</f>
        <v/>
      </c>
      <c r="G36" s="175"/>
      <c r="H36" s="176"/>
      <c r="I36" s="176"/>
      <c r="J36" s="176"/>
      <c r="K36" s="176"/>
      <c r="L36" s="177"/>
      <c r="M36" s="17">
        <v>13</v>
      </c>
      <c r="N36" s="58"/>
      <c r="O36" s="12">
        <f t="shared" si="8"/>
        <v>6543</v>
      </c>
      <c r="P36" s="5"/>
      <c r="Q36" s="68" t="str">
        <f t="shared" si="1"/>
        <v/>
      </c>
      <c r="R36" s="62" t="str">
        <f>IF(OR(ISBLANK(N11),ISBLANK(N36)),"",(N36-(O36+P36)-(N11-(O11+P11))))</f>
        <v/>
      </c>
      <c r="S36" s="175"/>
      <c r="T36" s="254"/>
      <c r="U36" s="254"/>
      <c r="V36" s="254"/>
      <c r="W36" s="254"/>
      <c r="X36" s="177"/>
      <c r="Y36" s="172" t="s">
        <v>32</v>
      </c>
      <c r="Z36" s="173"/>
      <c r="AA36" s="173"/>
      <c r="AB36" s="173"/>
      <c r="AC36" s="173"/>
      <c r="AD36" s="174"/>
      <c r="AF36" s="148" t="s">
        <v>65</v>
      </c>
      <c r="AG36" s="150">
        <f>SUM(B36:B37)/2 - SUM(C36:C37)/2</f>
        <v>-6520.5</v>
      </c>
      <c r="AH36" s="148" t="s">
        <v>65</v>
      </c>
      <c r="AI36" s="150">
        <f>SUM(N36:N37)/2- SUM(O36:O37)/2</f>
        <v>-6533</v>
      </c>
      <c r="AJ36" s="145">
        <f>AG36-AI36</f>
        <v>12.5</v>
      </c>
      <c r="AK36" s="98"/>
    </row>
    <row r="37" spans="1:40" ht="14.5" customHeight="1" thickBot="1">
      <c r="A37" s="115">
        <v>14</v>
      </c>
      <c r="B37" s="116"/>
      <c r="C37" s="117">
        <f t="shared" si="6"/>
        <v>6508</v>
      </c>
      <c r="D37" s="30"/>
      <c r="E37" s="73" t="str">
        <f t="shared" si="0"/>
        <v/>
      </c>
      <c r="F37" s="65" t="str">
        <f>IF(OR(ISBLANK(B10),ISBLANK(B37)),"",(B37-(C37+D37)-(B10-(C10+D10))))</f>
        <v/>
      </c>
      <c r="G37" s="175"/>
      <c r="H37" s="176"/>
      <c r="I37" s="176"/>
      <c r="J37" s="176"/>
      <c r="K37" s="176"/>
      <c r="L37" s="177"/>
      <c r="M37" s="115">
        <v>14</v>
      </c>
      <c r="N37" s="116"/>
      <c r="O37" s="117">
        <f t="shared" si="8"/>
        <v>6523</v>
      </c>
      <c r="P37" s="30"/>
      <c r="Q37" s="73" t="str">
        <f t="shared" si="1"/>
        <v/>
      </c>
      <c r="R37" s="65" t="str">
        <f>IF(OR(ISBLANK(N10),ISBLANK(N37)),"",(N37-(O37+P37)-(N10-(O10+P10))))</f>
        <v/>
      </c>
      <c r="S37" s="175"/>
      <c r="T37" s="254"/>
      <c r="U37" s="254"/>
      <c r="V37" s="254"/>
      <c r="W37" s="254"/>
      <c r="X37" s="177"/>
      <c r="Y37" s="175"/>
      <c r="Z37" s="176"/>
      <c r="AA37" s="176"/>
      <c r="AB37" s="176"/>
      <c r="AC37" s="176"/>
      <c r="AD37" s="177"/>
      <c r="AF37" s="149"/>
      <c r="AG37" s="151"/>
      <c r="AH37" s="149"/>
      <c r="AI37" s="151"/>
      <c r="AJ37" s="146"/>
      <c r="AK37" s="98"/>
    </row>
    <row r="38" spans="1:40" ht="14.5" customHeight="1">
      <c r="A38" s="175" t="s">
        <v>32</v>
      </c>
      <c r="B38" s="176"/>
      <c r="C38" s="176"/>
      <c r="D38" s="176"/>
      <c r="E38" s="176"/>
      <c r="F38" s="177"/>
      <c r="G38" s="175"/>
      <c r="H38" s="176"/>
      <c r="I38" s="176"/>
      <c r="J38" s="176"/>
      <c r="K38" s="176"/>
      <c r="L38" s="177"/>
      <c r="M38" s="175" t="s">
        <v>32</v>
      </c>
      <c r="N38" s="176"/>
      <c r="O38" s="176"/>
      <c r="P38" s="176"/>
      <c r="Q38" s="176"/>
      <c r="R38" s="177"/>
      <c r="S38" s="175"/>
      <c r="T38" s="254"/>
      <c r="U38" s="254"/>
      <c r="V38" s="254"/>
      <c r="W38" s="254"/>
      <c r="X38" s="177"/>
      <c r="Y38" s="175"/>
      <c r="Z38" s="176"/>
      <c r="AA38" s="176"/>
      <c r="AB38" s="176"/>
      <c r="AC38" s="176"/>
      <c r="AD38" s="177"/>
      <c r="AF38" s="202" t="s">
        <v>73</v>
      </c>
      <c r="AG38" s="203"/>
      <c r="AH38" s="203"/>
      <c r="AI38" s="203"/>
      <c r="AJ38" s="204"/>
      <c r="AK38" s="98"/>
    </row>
    <row r="39" spans="1:40" ht="15" customHeight="1" thickBot="1">
      <c r="A39" s="178"/>
      <c r="B39" s="179"/>
      <c r="C39" s="179"/>
      <c r="D39" s="179"/>
      <c r="E39" s="179"/>
      <c r="F39" s="180"/>
      <c r="G39" s="178"/>
      <c r="H39" s="179"/>
      <c r="I39" s="179"/>
      <c r="J39" s="179"/>
      <c r="K39" s="179"/>
      <c r="L39" s="180"/>
      <c r="M39" s="178"/>
      <c r="N39" s="179"/>
      <c r="O39" s="179"/>
      <c r="P39" s="179"/>
      <c r="Q39" s="179"/>
      <c r="R39" s="180"/>
      <c r="S39" s="178"/>
      <c r="T39" s="179"/>
      <c r="U39" s="179"/>
      <c r="V39" s="179"/>
      <c r="W39" s="179"/>
      <c r="X39" s="180"/>
      <c r="Y39" s="178"/>
      <c r="Z39" s="179"/>
      <c r="AA39" s="179"/>
      <c r="AB39" s="179"/>
      <c r="AC39" s="179"/>
      <c r="AD39" s="180"/>
      <c r="AF39" s="205"/>
      <c r="AG39" s="206"/>
      <c r="AH39" s="206"/>
      <c r="AI39" s="206"/>
      <c r="AJ39" s="207"/>
      <c r="AK39" s="98"/>
      <c r="AL39" s="98"/>
      <c r="AM39" s="98"/>
      <c r="AN39" s="98"/>
    </row>
    <row r="42" spans="1:40" ht="15" thickBot="1">
      <c r="AF42" s="105"/>
    </row>
    <row r="43" spans="1:40" ht="15" thickBot="1">
      <c r="A43" s="236" t="s">
        <v>33</v>
      </c>
      <c r="B43" s="237"/>
      <c r="C43" s="237"/>
      <c r="D43" s="237"/>
      <c r="E43" s="237"/>
      <c r="F43" s="260"/>
      <c r="I43" s="236" t="s">
        <v>39</v>
      </c>
      <c r="J43" s="237"/>
      <c r="K43" s="237"/>
      <c r="L43" s="237"/>
      <c r="M43" s="237"/>
      <c r="N43" s="260"/>
      <c r="P43" s="181" t="s">
        <v>30</v>
      </c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3"/>
    </row>
    <row r="44" spans="1:40" ht="15" thickBot="1">
      <c r="A44" s="35" t="s">
        <v>18</v>
      </c>
      <c r="B44" s="41" t="s">
        <v>34</v>
      </c>
      <c r="C44" s="36" t="s">
        <v>40</v>
      </c>
      <c r="D44" s="48" t="s">
        <v>41</v>
      </c>
      <c r="E44" s="51" t="s">
        <v>37</v>
      </c>
      <c r="F44" s="50" t="s">
        <v>38</v>
      </c>
      <c r="I44" s="35" t="s">
        <v>18</v>
      </c>
      <c r="J44" s="41" t="s">
        <v>34</v>
      </c>
      <c r="K44" s="36" t="s">
        <v>40</v>
      </c>
      <c r="L44" s="37" t="s">
        <v>41</v>
      </c>
      <c r="M44" s="49" t="s">
        <v>37</v>
      </c>
      <c r="N44" s="50" t="s">
        <v>38</v>
      </c>
      <c r="P44" s="193" t="s">
        <v>101</v>
      </c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5"/>
    </row>
    <row r="45" spans="1:40">
      <c r="A45" s="32" t="s">
        <v>56</v>
      </c>
      <c r="B45" s="34">
        <v>520</v>
      </c>
      <c r="C45" s="42"/>
      <c r="D45" s="45"/>
      <c r="E45" s="52">
        <f>C45-B45</f>
        <v>-520</v>
      </c>
      <c r="F45" s="53">
        <f>D45-B45</f>
        <v>-520</v>
      </c>
      <c r="I45" s="32" t="s">
        <v>69</v>
      </c>
      <c r="J45" s="34">
        <v>160</v>
      </c>
      <c r="K45" s="42"/>
      <c r="L45" s="45"/>
      <c r="M45" s="52">
        <f>J45-K45</f>
        <v>160</v>
      </c>
      <c r="N45" s="53">
        <f>J45-L45</f>
        <v>160</v>
      </c>
      <c r="P45" s="196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8"/>
    </row>
    <row r="46" spans="1:40" ht="15" thickBot="1">
      <c r="A46" s="13" t="s">
        <v>61</v>
      </c>
      <c r="B46" s="4">
        <v>490</v>
      </c>
      <c r="C46" s="43"/>
      <c r="D46" s="46"/>
      <c r="E46" s="13">
        <f>C46-B46</f>
        <v>-490</v>
      </c>
      <c r="F46" s="14">
        <f t="shared" ref="F46" si="13">D46-B46</f>
        <v>-490</v>
      </c>
      <c r="I46" s="15" t="s">
        <v>68</v>
      </c>
      <c r="J46" s="16">
        <v>110</v>
      </c>
      <c r="K46" s="44"/>
      <c r="L46" s="47"/>
      <c r="M46" s="15">
        <f>J46-K46</f>
        <v>110</v>
      </c>
      <c r="N46" s="31">
        <f>J46-L46</f>
        <v>110</v>
      </c>
      <c r="P46" s="196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8"/>
    </row>
    <row r="47" spans="1:40" ht="15" thickBot="1">
      <c r="A47" s="15" t="s">
        <v>10</v>
      </c>
      <c r="B47" s="16">
        <v>520</v>
      </c>
      <c r="C47" s="44"/>
      <c r="D47" s="47"/>
      <c r="E47" s="15">
        <f>C47-B47</f>
        <v>-520</v>
      </c>
      <c r="F47" s="31">
        <f>D47-B47</f>
        <v>-520</v>
      </c>
      <c r="P47" s="196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8"/>
    </row>
    <row r="48" spans="1:40" ht="15" thickBot="1">
      <c r="P48" s="199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1"/>
    </row>
    <row r="51" spans="1:32" ht="15" thickBot="1"/>
    <row r="52" spans="1:32" ht="15" thickBot="1">
      <c r="A52" s="190" t="s">
        <v>3</v>
      </c>
      <c r="B52" s="191"/>
      <c r="C52" s="191"/>
      <c r="D52" s="191"/>
      <c r="E52" s="191"/>
      <c r="F52" s="191"/>
      <c r="G52" s="192"/>
      <c r="I52" s="166" t="s">
        <v>9</v>
      </c>
      <c r="J52" s="167"/>
      <c r="K52" s="167"/>
      <c r="L52" s="167"/>
      <c r="M52" s="167"/>
      <c r="N52" s="167"/>
      <c r="O52" s="168"/>
      <c r="Q52" s="169" t="s">
        <v>10</v>
      </c>
      <c r="R52" s="170"/>
      <c r="S52" s="170"/>
      <c r="T52" s="170"/>
      <c r="U52" s="170"/>
      <c r="V52" s="171"/>
      <c r="Y52" s="169" t="s">
        <v>4</v>
      </c>
      <c r="Z52" s="170"/>
      <c r="AA52" s="170"/>
      <c r="AB52" s="170"/>
      <c r="AC52" s="170"/>
      <c r="AD52" s="170"/>
      <c r="AE52" s="170"/>
      <c r="AF52" s="171"/>
    </row>
    <row r="53" spans="1:32">
      <c r="A53" s="52"/>
      <c r="B53" s="106" t="s">
        <v>6</v>
      </c>
      <c r="C53" s="106" t="s">
        <v>26</v>
      </c>
      <c r="D53" s="106" t="s">
        <v>27</v>
      </c>
      <c r="E53" s="106" t="s">
        <v>28</v>
      </c>
      <c r="F53" s="106" t="s">
        <v>7</v>
      </c>
      <c r="G53" s="53" t="s">
        <v>8</v>
      </c>
      <c r="I53" s="13"/>
      <c r="J53" s="4" t="s">
        <v>6</v>
      </c>
      <c r="K53" s="4" t="s">
        <v>26</v>
      </c>
      <c r="L53" s="4" t="s">
        <v>27</v>
      </c>
      <c r="M53" s="4" t="s">
        <v>28</v>
      </c>
      <c r="N53" s="4" t="s">
        <v>7</v>
      </c>
      <c r="O53" s="14" t="s">
        <v>8</v>
      </c>
      <c r="Q53" s="13"/>
      <c r="R53" s="4" t="s">
        <v>6</v>
      </c>
      <c r="S53" s="4" t="s">
        <v>27</v>
      </c>
      <c r="T53" s="4" t="s">
        <v>85</v>
      </c>
      <c r="U53" s="4" t="s">
        <v>29</v>
      </c>
      <c r="V53" s="14" t="s">
        <v>8</v>
      </c>
      <c r="Y53" s="24"/>
      <c r="Z53" s="4" t="s">
        <v>6</v>
      </c>
      <c r="AA53" s="4" t="s">
        <v>26</v>
      </c>
      <c r="AB53" s="4" t="s">
        <v>27</v>
      </c>
      <c r="AC53" s="4" t="s">
        <v>28</v>
      </c>
      <c r="AD53" s="4" t="s">
        <v>25</v>
      </c>
      <c r="AE53" s="4" t="s">
        <v>7</v>
      </c>
      <c r="AF53" s="14" t="s">
        <v>8</v>
      </c>
    </row>
    <row r="54" spans="1:32">
      <c r="A54" s="13">
        <v>1</v>
      </c>
      <c r="B54" s="9">
        <v>255</v>
      </c>
      <c r="C54" s="8">
        <v>1195</v>
      </c>
      <c r="D54" s="8">
        <v>1110</v>
      </c>
      <c r="E54" s="10">
        <v>4420</v>
      </c>
      <c r="F54" s="11">
        <v>-37</v>
      </c>
      <c r="G54" s="20">
        <f t="shared" ref="G54:G61" si="14">B54+C54+D54+E54+F54+$W$4+$U$4</f>
        <v>7463</v>
      </c>
      <c r="I54" s="13">
        <v>1</v>
      </c>
      <c r="J54" s="9">
        <v>215</v>
      </c>
      <c r="K54" s="4">
        <f>C54</f>
        <v>1195</v>
      </c>
      <c r="L54" s="4">
        <f>D54</f>
        <v>1110</v>
      </c>
      <c r="M54" s="4">
        <f>E54</f>
        <v>4420</v>
      </c>
      <c r="N54" s="11">
        <v>-37</v>
      </c>
      <c r="O54" s="20">
        <f t="shared" ref="O54:O61" si="15">J54+K54+L54+M54+N54+$W$4+$U$4</f>
        <v>7423</v>
      </c>
      <c r="Q54" s="13">
        <v>1</v>
      </c>
      <c r="R54" s="9">
        <v>1415</v>
      </c>
      <c r="S54" s="8">
        <v>1060</v>
      </c>
      <c r="T54" s="10">
        <v>4435</v>
      </c>
      <c r="U54" s="11">
        <v>-16</v>
      </c>
      <c r="V54" s="20">
        <f t="shared" ref="V54:V65" si="16">R54+S54+T54+U54+$AC$4+$U$4</f>
        <v>7414</v>
      </c>
      <c r="Y54" s="24">
        <v>1</v>
      </c>
      <c r="Z54" s="9">
        <v>670</v>
      </c>
      <c r="AA54" s="8">
        <v>1460</v>
      </c>
      <c r="AB54" s="8">
        <v>2370</v>
      </c>
      <c r="AC54" s="10">
        <f>1830+1400</f>
        <v>3230</v>
      </c>
      <c r="AD54" s="40">
        <v>75</v>
      </c>
      <c r="AE54" s="11">
        <v>-26</v>
      </c>
      <c r="AF54" s="20">
        <f>Z54+AA54+AC54+AD54+AE54+AB54</f>
        <v>7779</v>
      </c>
    </row>
    <row r="55" spans="1:32">
      <c r="A55" s="13">
        <v>2</v>
      </c>
      <c r="B55" s="9">
        <v>240</v>
      </c>
      <c r="C55" s="8">
        <v>1090</v>
      </c>
      <c r="D55" s="4">
        <f>D54</f>
        <v>1110</v>
      </c>
      <c r="E55" s="4">
        <f>E54</f>
        <v>4420</v>
      </c>
      <c r="F55" s="11">
        <v>-37</v>
      </c>
      <c r="G55" s="20">
        <f t="shared" si="14"/>
        <v>7343</v>
      </c>
      <c r="I55" s="13">
        <v>2</v>
      </c>
      <c r="J55" s="9">
        <v>200</v>
      </c>
      <c r="K55" s="4">
        <f t="shared" ref="K55:K61" si="17">C55</f>
        <v>1090</v>
      </c>
      <c r="L55" s="4">
        <f>D54</f>
        <v>1110</v>
      </c>
      <c r="M55" s="4">
        <f>M54</f>
        <v>4420</v>
      </c>
      <c r="N55" s="11">
        <v>-37</v>
      </c>
      <c r="O55" s="20">
        <f t="shared" si="15"/>
        <v>7303</v>
      </c>
      <c r="Q55" s="13">
        <v>2</v>
      </c>
      <c r="R55" s="9">
        <v>1295</v>
      </c>
      <c r="S55" s="4">
        <f>S54</f>
        <v>1060</v>
      </c>
      <c r="T55" s="4">
        <f>T54</f>
        <v>4435</v>
      </c>
      <c r="U55" s="11">
        <v>-16</v>
      </c>
      <c r="V55" s="20">
        <f t="shared" si="16"/>
        <v>7294</v>
      </c>
      <c r="Y55" s="24">
        <v>2</v>
      </c>
      <c r="Z55" s="9">
        <v>440</v>
      </c>
      <c r="AA55" s="4">
        <f>AA54</f>
        <v>1460</v>
      </c>
      <c r="AB55" s="4">
        <f>AB54</f>
        <v>2370</v>
      </c>
      <c r="AC55" s="4">
        <f>AC54</f>
        <v>3230</v>
      </c>
      <c r="AD55" s="4">
        <f>AD54</f>
        <v>75</v>
      </c>
      <c r="AE55" s="11">
        <v>-26</v>
      </c>
      <c r="AF55" s="20">
        <f t="shared" ref="AF55:AF65" si="18">Z55+AA55+AC55+AD55+AE55+AB55</f>
        <v>7549</v>
      </c>
    </row>
    <row r="56" spans="1:32">
      <c r="A56" s="13">
        <v>3</v>
      </c>
      <c r="B56" s="9">
        <v>230</v>
      </c>
      <c r="C56" s="8">
        <v>1120</v>
      </c>
      <c r="D56" s="8">
        <v>1050</v>
      </c>
      <c r="E56" s="4">
        <f>E54</f>
        <v>4420</v>
      </c>
      <c r="F56" s="11">
        <v>-37</v>
      </c>
      <c r="G56" s="20">
        <f t="shared" si="14"/>
        <v>7303</v>
      </c>
      <c r="I56" s="13">
        <v>3</v>
      </c>
      <c r="J56" s="9">
        <v>195</v>
      </c>
      <c r="K56" s="4">
        <f t="shared" si="17"/>
        <v>1120</v>
      </c>
      <c r="L56" s="4">
        <f>D56</f>
        <v>1050</v>
      </c>
      <c r="M56" s="4">
        <f>M54</f>
        <v>4420</v>
      </c>
      <c r="N56" s="11">
        <v>-37</v>
      </c>
      <c r="O56" s="20">
        <f t="shared" si="15"/>
        <v>7268</v>
      </c>
      <c r="Q56" s="13">
        <v>3</v>
      </c>
      <c r="R56" s="9">
        <v>1310</v>
      </c>
      <c r="S56" s="8">
        <v>1015</v>
      </c>
      <c r="T56" s="4">
        <f>T54</f>
        <v>4435</v>
      </c>
      <c r="U56" s="11">
        <v>-16</v>
      </c>
      <c r="V56" s="20">
        <f t="shared" si="16"/>
        <v>7264</v>
      </c>
      <c r="Y56" s="24">
        <v>3</v>
      </c>
      <c r="Z56" s="9">
        <v>580</v>
      </c>
      <c r="AA56" s="8">
        <v>1135</v>
      </c>
      <c r="AB56" s="4">
        <f>AB54</f>
        <v>2370</v>
      </c>
      <c r="AC56" s="4">
        <f>AC54</f>
        <v>3230</v>
      </c>
      <c r="AD56" s="4">
        <f>AD54</f>
        <v>75</v>
      </c>
      <c r="AE56" s="11">
        <v>-26</v>
      </c>
      <c r="AF56" s="20">
        <f t="shared" si="18"/>
        <v>7364</v>
      </c>
    </row>
    <row r="57" spans="1:32">
      <c r="A57" s="13">
        <v>4</v>
      </c>
      <c r="B57" s="9">
        <v>255</v>
      </c>
      <c r="C57" s="8">
        <v>1140</v>
      </c>
      <c r="D57" s="4">
        <f>D56</f>
        <v>1050</v>
      </c>
      <c r="E57" s="4">
        <f>E54</f>
        <v>4420</v>
      </c>
      <c r="F57" s="11">
        <v>-37</v>
      </c>
      <c r="G57" s="20">
        <f t="shared" si="14"/>
        <v>7348</v>
      </c>
      <c r="I57" s="13">
        <v>4</v>
      </c>
      <c r="J57" s="9">
        <v>225</v>
      </c>
      <c r="K57" s="4">
        <f t="shared" si="17"/>
        <v>1140</v>
      </c>
      <c r="L57" s="4">
        <f>D56</f>
        <v>1050</v>
      </c>
      <c r="M57" s="4">
        <f>M54</f>
        <v>4420</v>
      </c>
      <c r="N57" s="11">
        <v>-37</v>
      </c>
      <c r="O57" s="20">
        <f t="shared" si="15"/>
        <v>7318</v>
      </c>
      <c r="Q57" s="13">
        <v>4</v>
      </c>
      <c r="R57" s="9">
        <v>1355</v>
      </c>
      <c r="S57" s="4">
        <f>S56</f>
        <v>1015</v>
      </c>
      <c r="T57" s="4">
        <f>T54</f>
        <v>4435</v>
      </c>
      <c r="U57" s="11">
        <v>-16</v>
      </c>
      <c r="V57" s="20">
        <f t="shared" si="16"/>
        <v>7309</v>
      </c>
      <c r="Y57" s="24">
        <v>4</v>
      </c>
      <c r="Z57" s="9">
        <v>565</v>
      </c>
      <c r="AA57" s="4">
        <f>AA56</f>
        <v>1135</v>
      </c>
      <c r="AB57" s="4">
        <f>AB54</f>
        <v>2370</v>
      </c>
      <c r="AC57" s="4">
        <f>AC54</f>
        <v>3230</v>
      </c>
      <c r="AD57" s="4">
        <f>AD54</f>
        <v>75</v>
      </c>
      <c r="AE57" s="11">
        <v>-26</v>
      </c>
      <c r="AF57" s="20">
        <f t="shared" si="18"/>
        <v>7349</v>
      </c>
    </row>
    <row r="58" spans="1:32">
      <c r="A58" s="13">
        <v>5</v>
      </c>
      <c r="B58" s="9">
        <v>220</v>
      </c>
      <c r="C58" s="8">
        <v>1110</v>
      </c>
      <c r="D58" s="8">
        <v>1045</v>
      </c>
      <c r="E58" s="10">
        <v>4425</v>
      </c>
      <c r="F58" s="11">
        <v>-37</v>
      </c>
      <c r="G58" s="20">
        <f t="shared" si="14"/>
        <v>7283</v>
      </c>
      <c r="I58" s="13">
        <v>5</v>
      </c>
      <c r="J58" s="9">
        <v>180</v>
      </c>
      <c r="K58" s="4">
        <f t="shared" si="17"/>
        <v>1110</v>
      </c>
      <c r="L58" s="4">
        <f>D58</f>
        <v>1045</v>
      </c>
      <c r="M58" s="4">
        <f>E58</f>
        <v>4425</v>
      </c>
      <c r="N58" s="11">
        <v>-37</v>
      </c>
      <c r="O58" s="20">
        <f t="shared" si="15"/>
        <v>7243</v>
      </c>
      <c r="Q58" s="13">
        <v>5</v>
      </c>
      <c r="R58" s="9">
        <v>1315</v>
      </c>
      <c r="S58" s="8">
        <v>950</v>
      </c>
      <c r="T58" s="10">
        <v>4460</v>
      </c>
      <c r="U58" s="11">
        <v>-16</v>
      </c>
      <c r="V58" s="20">
        <f t="shared" si="16"/>
        <v>7229</v>
      </c>
      <c r="Y58" s="24">
        <v>5</v>
      </c>
      <c r="Z58" s="9">
        <v>605</v>
      </c>
      <c r="AA58" s="8">
        <v>1165</v>
      </c>
      <c r="AB58" s="8">
        <v>2130</v>
      </c>
      <c r="AC58" s="4">
        <f>AC54</f>
        <v>3230</v>
      </c>
      <c r="AD58" s="4">
        <f>AD54</f>
        <v>75</v>
      </c>
      <c r="AE58" s="11">
        <v>-26</v>
      </c>
      <c r="AF58" s="20">
        <f t="shared" si="18"/>
        <v>7179</v>
      </c>
    </row>
    <row r="59" spans="1:32">
      <c r="A59" s="13">
        <v>6</v>
      </c>
      <c r="B59" s="9">
        <v>220</v>
      </c>
      <c r="C59" s="8">
        <v>970</v>
      </c>
      <c r="D59" s="4">
        <f>D58</f>
        <v>1045</v>
      </c>
      <c r="E59" s="4">
        <f>E58</f>
        <v>4425</v>
      </c>
      <c r="F59" s="11">
        <v>-37</v>
      </c>
      <c r="G59" s="20">
        <f t="shared" si="14"/>
        <v>7143</v>
      </c>
      <c r="I59" s="13">
        <v>6</v>
      </c>
      <c r="J59" s="9">
        <v>190</v>
      </c>
      <c r="K59" s="4">
        <f t="shared" si="17"/>
        <v>970</v>
      </c>
      <c r="L59" s="4">
        <f>D58</f>
        <v>1045</v>
      </c>
      <c r="M59" s="4">
        <f>M58</f>
        <v>4425</v>
      </c>
      <c r="N59" s="11">
        <v>-37</v>
      </c>
      <c r="O59" s="20">
        <f t="shared" si="15"/>
        <v>7113</v>
      </c>
      <c r="Q59" s="13">
        <v>6</v>
      </c>
      <c r="R59" s="9">
        <v>1185</v>
      </c>
      <c r="S59" s="4">
        <f>S58</f>
        <v>950</v>
      </c>
      <c r="T59" s="4">
        <f>T58</f>
        <v>4460</v>
      </c>
      <c r="U59" s="11">
        <v>-16</v>
      </c>
      <c r="V59" s="20">
        <f t="shared" si="16"/>
        <v>7099</v>
      </c>
      <c r="Y59" s="24">
        <v>6</v>
      </c>
      <c r="Z59" s="9">
        <v>435</v>
      </c>
      <c r="AA59" s="4">
        <f>AA58</f>
        <v>1165</v>
      </c>
      <c r="AB59" s="4">
        <f>AB58</f>
        <v>2130</v>
      </c>
      <c r="AC59" s="4">
        <f>AC54</f>
        <v>3230</v>
      </c>
      <c r="AD59" s="40">
        <v>75</v>
      </c>
      <c r="AE59" s="11">
        <v>-26</v>
      </c>
      <c r="AF59" s="20">
        <f t="shared" si="18"/>
        <v>7009</v>
      </c>
    </row>
    <row r="60" spans="1:32">
      <c r="A60" s="13">
        <v>7</v>
      </c>
      <c r="B60" s="9">
        <v>210</v>
      </c>
      <c r="C60" s="8">
        <v>980</v>
      </c>
      <c r="D60" s="8">
        <v>975</v>
      </c>
      <c r="E60" s="4">
        <f>E58</f>
        <v>4425</v>
      </c>
      <c r="F60" s="11">
        <v>-37</v>
      </c>
      <c r="G60" s="20">
        <f t="shared" si="14"/>
        <v>7073</v>
      </c>
      <c r="I60" s="13">
        <v>7</v>
      </c>
      <c r="J60" s="9">
        <v>180</v>
      </c>
      <c r="K60" s="4">
        <f t="shared" si="17"/>
        <v>980</v>
      </c>
      <c r="L60" s="4">
        <f>D60</f>
        <v>975</v>
      </c>
      <c r="M60" s="4">
        <f>M58</f>
        <v>4425</v>
      </c>
      <c r="N60" s="11">
        <v>-37</v>
      </c>
      <c r="O60" s="20">
        <f t="shared" si="15"/>
        <v>7043</v>
      </c>
      <c r="Q60" s="13">
        <v>7</v>
      </c>
      <c r="R60" s="9">
        <v>1180</v>
      </c>
      <c r="S60" s="8">
        <v>895</v>
      </c>
      <c r="T60" s="4">
        <f>T58</f>
        <v>4460</v>
      </c>
      <c r="U60" s="11">
        <v>-16</v>
      </c>
      <c r="V60" s="20">
        <f t="shared" si="16"/>
        <v>7039</v>
      </c>
      <c r="Y60" s="24">
        <v>7</v>
      </c>
      <c r="Z60" s="9">
        <v>455</v>
      </c>
      <c r="AA60" s="8">
        <v>1080</v>
      </c>
      <c r="AB60" s="4">
        <f>AB59</f>
        <v>2130</v>
      </c>
      <c r="AC60" s="4">
        <f>AC54</f>
        <v>3230</v>
      </c>
      <c r="AD60" s="4">
        <f>AD59</f>
        <v>75</v>
      </c>
      <c r="AE60" s="11">
        <v>-26</v>
      </c>
      <c r="AF60" s="20">
        <f t="shared" si="18"/>
        <v>6944</v>
      </c>
    </row>
    <row r="61" spans="1:32" ht="15" thickBot="1">
      <c r="A61" s="13">
        <v>8</v>
      </c>
      <c r="B61" s="9">
        <v>260</v>
      </c>
      <c r="C61" s="8">
        <v>920</v>
      </c>
      <c r="D61" s="4">
        <f>D60</f>
        <v>975</v>
      </c>
      <c r="E61" s="4">
        <f>E58</f>
        <v>4425</v>
      </c>
      <c r="F61" s="11">
        <v>-37</v>
      </c>
      <c r="G61" s="20">
        <f t="shared" si="14"/>
        <v>7063</v>
      </c>
      <c r="I61" s="15">
        <v>8</v>
      </c>
      <c r="J61" s="21">
        <v>235</v>
      </c>
      <c r="K61" s="16">
        <f t="shared" si="17"/>
        <v>920</v>
      </c>
      <c r="L61" s="16">
        <f>D60</f>
        <v>975</v>
      </c>
      <c r="M61" s="16">
        <f>M58</f>
        <v>4425</v>
      </c>
      <c r="N61" s="23">
        <v>-37</v>
      </c>
      <c r="O61" s="22">
        <f t="shared" si="15"/>
        <v>7038</v>
      </c>
      <c r="Q61" s="13">
        <v>8</v>
      </c>
      <c r="R61" s="9">
        <v>1185</v>
      </c>
      <c r="S61" s="4">
        <f>S60</f>
        <v>895</v>
      </c>
      <c r="T61" s="4">
        <f>T58</f>
        <v>4460</v>
      </c>
      <c r="U61" s="11">
        <v>-16</v>
      </c>
      <c r="V61" s="20">
        <f t="shared" si="16"/>
        <v>7044</v>
      </c>
      <c r="Y61" s="24">
        <v>8</v>
      </c>
      <c r="Z61" s="9">
        <v>525</v>
      </c>
      <c r="AA61" s="4">
        <f>AA60</f>
        <v>1080</v>
      </c>
      <c r="AB61" s="4">
        <f>AB59</f>
        <v>2130</v>
      </c>
      <c r="AC61" s="4">
        <f>AC54</f>
        <v>3230</v>
      </c>
      <c r="AD61" s="4">
        <f>AD59</f>
        <v>75</v>
      </c>
      <c r="AE61" s="11">
        <v>-26</v>
      </c>
      <c r="AF61" s="20">
        <f t="shared" si="18"/>
        <v>7014</v>
      </c>
    </row>
    <row r="62" spans="1:32" ht="15" thickBot="1">
      <c r="A62" s="13">
        <v>9</v>
      </c>
      <c r="B62" s="9">
        <v>745</v>
      </c>
      <c r="C62" s="8">
        <v>735</v>
      </c>
      <c r="D62" s="8">
        <v>2610</v>
      </c>
      <c r="E62" s="10">
        <v>2315</v>
      </c>
      <c r="F62" s="11">
        <v>-24</v>
      </c>
      <c r="G62" s="20">
        <f t="shared" ref="G62:G65" si="19">B62+C62+D62+E62+F62+$Y$4+$U$4</f>
        <v>6871</v>
      </c>
      <c r="Q62" s="13">
        <v>9</v>
      </c>
      <c r="R62" s="9">
        <v>735</v>
      </c>
      <c r="S62" s="8">
        <v>730</v>
      </c>
      <c r="T62" s="10">
        <v>4900</v>
      </c>
      <c r="U62" s="11">
        <v>-12</v>
      </c>
      <c r="V62" s="20">
        <f t="shared" si="16"/>
        <v>6873</v>
      </c>
      <c r="Y62" s="24">
        <v>9</v>
      </c>
      <c r="Z62" s="9">
        <v>455</v>
      </c>
      <c r="AA62" s="8">
        <v>680</v>
      </c>
      <c r="AB62" s="8">
        <v>2445</v>
      </c>
      <c r="AC62" s="4">
        <f>AC54</f>
        <v>3230</v>
      </c>
      <c r="AD62" s="4">
        <f>AD59</f>
        <v>75</v>
      </c>
      <c r="AE62" s="11">
        <v>-26</v>
      </c>
      <c r="AF62" s="20">
        <f t="shared" si="18"/>
        <v>6859</v>
      </c>
    </row>
    <row r="63" spans="1:32" ht="15" thickBot="1">
      <c r="A63" s="13">
        <v>10</v>
      </c>
      <c r="B63" s="9">
        <v>635</v>
      </c>
      <c r="C63" s="4">
        <f>C62</f>
        <v>735</v>
      </c>
      <c r="D63" s="4">
        <f>D62</f>
        <v>2610</v>
      </c>
      <c r="E63" s="4">
        <f>E62</f>
        <v>2315</v>
      </c>
      <c r="F63" s="11">
        <v>-24</v>
      </c>
      <c r="G63" s="20">
        <f t="shared" si="19"/>
        <v>6761</v>
      </c>
      <c r="I63" s="160" t="s">
        <v>11</v>
      </c>
      <c r="J63" s="161"/>
      <c r="K63" s="161"/>
      <c r="L63" s="161"/>
      <c r="M63" s="161"/>
      <c r="N63" s="161"/>
      <c r="O63" s="162"/>
      <c r="Q63" s="13">
        <v>10</v>
      </c>
      <c r="R63" s="9">
        <v>630</v>
      </c>
      <c r="S63" s="4">
        <f>S62</f>
        <v>730</v>
      </c>
      <c r="T63" s="4">
        <f>T62</f>
        <v>4900</v>
      </c>
      <c r="U63" s="11">
        <v>-12</v>
      </c>
      <c r="V63" s="20">
        <f t="shared" si="16"/>
        <v>6768</v>
      </c>
      <c r="Y63" s="24">
        <v>10</v>
      </c>
      <c r="Z63" s="9">
        <v>420</v>
      </c>
      <c r="AA63" s="4">
        <f>AA62</f>
        <v>680</v>
      </c>
      <c r="AB63" s="4">
        <f>AB62</f>
        <v>2445</v>
      </c>
      <c r="AC63" s="4">
        <f>AC54</f>
        <v>3230</v>
      </c>
      <c r="AD63" s="40">
        <v>75</v>
      </c>
      <c r="AE63" s="11">
        <v>-26</v>
      </c>
      <c r="AF63" s="20">
        <f t="shared" si="18"/>
        <v>6824</v>
      </c>
    </row>
    <row r="64" spans="1:32">
      <c r="A64" s="13">
        <v>11</v>
      </c>
      <c r="B64" s="9">
        <v>670</v>
      </c>
      <c r="C64" s="8">
        <v>625</v>
      </c>
      <c r="D64" s="4">
        <f>D62</f>
        <v>2610</v>
      </c>
      <c r="E64" s="4">
        <f>E62</f>
        <v>2315</v>
      </c>
      <c r="F64" s="11">
        <v>-24</v>
      </c>
      <c r="G64" s="20">
        <f t="shared" si="19"/>
        <v>6686</v>
      </c>
      <c r="I64" s="32"/>
      <c r="J64" s="34" t="s">
        <v>6</v>
      </c>
      <c r="K64" s="34" t="s">
        <v>26</v>
      </c>
      <c r="L64" s="34" t="s">
        <v>27</v>
      </c>
      <c r="M64" s="34" t="s">
        <v>28</v>
      </c>
      <c r="N64" s="34" t="s">
        <v>7</v>
      </c>
      <c r="O64" s="33" t="s">
        <v>8</v>
      </c>
      <c r="Q64" s="13">
        <v>11</v>
      </c>
      <c r="R64" s="9">
        <v>675</v>
      </c>
      <c r="S64" s="8">
        <v>610</v>
      </c>
      <c r="T64" s="4">
        <f>T62</f>
        <v>4900</v>
      </c>
      <c r="U64" s="11">
        <v>-12</v>
      </c>
      <c r="V64" s="20">
        <f t="shared" si="16"/>
        <v>6693</v>
      </c>
      <c r="Y64" s="24">
        <v>11</v>
      </c>
      <c r="Z64" s="9">
        <v>245</v>
      </c>
      <c r="AA64" s="8">
        <v>850</v>
      </c>
      <c r="AB64" s="4">
        <f>AB63</f>
        <v>2445</v>
      </c>
      <c r="AC64" s="4">
        <f>AC54</f>
        <v>3230</v>
      </c>
      <c r="AD64" s="4">
        <f>AD63</f>
        <v>75</v>
      </c>
      <c r="AE64" s="11">
        <v>-26</v>
      </c>
      <c r="AF64" s="20">
        <f t="shared" si="18"/>
        <v>6819</v>
      </c>
    </row>
    <row r="65" spans="1:32" ht="15" thickBot="1">
      <c r="A65" s="13">
        <v>12</v>
      </c>
      <c r="B65" s="9">
        <v>650</v>
      </c>
      <c r="C65" s="4">
        <f>C64</f>
        <v>625</v>
      </c>
      <c r="D65" s="4">
        <f>D62</f>
        <v>2610</v>
      </c>
      <c r="E65" s="4">
        <f>E62</f>
        <v>2315</v>
      </c>
      <c r="F65" s="11">
        <v>-24</v>
      </c>
      <c r="G65" s="20">
        <f t="shared" si="19"/>
        <v>6666</v>
      </c>
      <c r="I65" s="13">
        <v>1</v>
      </c>
      <c r="J65" s="9">
        <v>1520</v>
      </c>
      <c r="K65" s="4"/>
      <c r="L65" s="4">
        <f>S54</f>
        <v>1060</v>
      </c>
      <c r="M65" s="4">
        <f>T54</f>
        <v>4435</v>
      </c>
      <c r="N65" s="11">
        <v>-16</v>
      </c>
      <c r="O65" s="20">
        <f t="shared" ref="O65:O72" si="20">J65+K65+L65+M65+N65+$AC$4+$U$4</f>
        <v>7519</v>
      </c>
      <c r="Q65" s="13">
        <v>12</v>
      </c>
      <c r="R65" s="9">
        <v>645</v>
      </c>
      <c r="S65" s="4">
        <f>S64</f>
        <v>610</v>
      </c>
      <c r="T65" s="4">
        <f>T62</f>
        <v>4900</v>
      </c>
      <c r="U65" s="11">
        <v>-12</v>
      </c>
      <c r="V65" s="20">
        <f t="shared" si="16"/>
        <v>6663</v>
      </c>
      <c r="Y65" s="25">
        <v>12</v>
      </c>
      <c r="Z65" s="21">
        <v>310</v>
      </c>
      <c r="AA65" s="16">
        <f>AA64</f>
        <v>850</v>
      </c>
      <c r="AB65" s="16">
        <f>AB63</f>
        <v>2445</v>
      </c>
      <c r="AC65" s="16">
        <f>AC54</f>
        <v>3230</v>
      </c>
      <c r="AD65" s="16">
        <f>AD63</f>
        <v>75</v>
      </c>
      <c r="AE65" s="11">
        <v>-26</v>
      </c>
      <c r="AF65" s="22">
        <f t="shared" si="18"/>
        <v>6884</v>
      </c>
    </row>
    <row r="66" spans="1:32">
      <c r="A66" s="13">
        <v>13</v>
      </c>
      <c r="B66" s="9">
        <v>510</v>
      </c>
      <c r="C66" s="8">
        <v>600</v>
      </c>
      <c r="D66" s="8">
        <v>2635</v>
      </c>
      <c r="E66" s="4">
        <f>E62</f>
        <v>2315</v>
      </c>
      <c r="F66" s="11">
        <v>-17</v>
      </c>
      <c r="G66" s="20">
        <f>B66+C66+D66+E66+F66+$AA$4+$U$4</f>
        <v>6533</v>
      </c>
      <c r="I66" s="13">
        <v>2</v>
      </c>
      <c r="J66" s="9">
        <v>1410</v>
      </c>
      <c r="K66" s="4"/>
      <c r="L66" s="4">
        <f>S54</f>
        <v>1060</v>
      </c>
      <c r="M66" s="4">
        <f>T54</f>
        <v>4435</v>
      </c>
      <c r="N66" s="11">
        <v>-16</v>
      </c>
      <c r="O66" s="20">
        <f t="shared" si="20"/>
        <v>7409</v>
      </c>
      <c r="Q66" s="13">
        <v>13</v>
      </c>
      <c r="R66" s="9">
        <v>520</v>
      </c>
      <c r="S66" s="111">
        <f>C66</f>
        <v>600</v>
      </c>
      <c r="T66" s="4">
        <f>E62+D66</f>
        <v>4950</v>
      </c>
      <c r="U66" s="11">
        <v>-17</v>
      </c>
      <c r="V66" s="20">
        <f>R66+S66+T66+U66+$AA$4+$U$4</f>
        <v>6543</v>
      </c>
    </row>
    <row r="67" spans="1:32" ht="15" thickBot="1">
      <c r="A67" s="15">
        <v>14</v>
      </c>
      <c r="B67" s="21">
        <v>325</v>
      </c>
      <c r="C67" s="128">
        <v>760</v>
      </c>
      <c r="D67" s="16">
        <f>D66</f>
        <v>2635</v>
      </c>
      <c r="E67" s="16">
        <f>E62</f>
        <v>2315</v>
      </c>
      <c r="F67" s="23">
        <v>-17</v>
      </c>
      <c r="G67" s="22">
        <f>B67+C67+D67+E67+F67+$AA$4+$U$4</f>
        <v>6508</v>
      </c>
      <c r="I67" s="13">
        <v>3</v>
      </c>
      <c r="J67" s="9">
        <v>1420</v>
      </c>
      <c r="K67" s="4"/>
      <c r="L67" s="4">
        <f>S56</f>
        <v>1015</v>
      </c>
      <c r="M67" s="4">
        <f>T54</f>
        <v>4435</v>
      </c>
      <c r="N67" s="11">
        <v>-16</v>
      </c>
      <c r="O67" s="20">
        <f t="shared" si="20"/>
        <v>7374</v>
      </c>
      <c r="Q67" s="15">
        <v>14</v>
      </c>
      <c r="R67" s="21">
        <v>340</v>
      </c>
      <c r="S67" s="16">
        <f>C67</f>
        <v>760</v>
      </c>
      <c r="T67" s="16">
        <f>E62+D66</f>
        <v>4950</v>
      </c>
      <c r="U67" s="23">
        <v>-17</v>
      </c>
      <c r="V67" s="22">
        <f>R67+S67+T67+U67+$AA$4+$U$4</f>
        <v>6523</v>
      </c>
    </row>
    <row r="68" spans="1:32">
      <c r="A68" s="28"/>
      <c r="B68" s="28"/>
      <c r="C68" s="28"/>
      <c r="D68" s="28"/>
      <c r="E68" s="28"/>
      <c r="F68" s="28"/>
      <c r="G68" s="28"/>
      <c r="I68" s="13">
        <v>4</v>
      </c>
      <c r="J68" s="9">
        <v>1455</v>
      </c>
      <c r="K68" s="4"/>
      <c r="L68" s="4">
        <f>S56</f>
        <v>1015</v>
      </c>
      <c r="M68" s="4">
        <f>T54</f>
        <v>4435</v>
      </c>
      <c r="N68" s="11">
        <v>-16</v>
      </c>
      <c r="O68" s="20">
        <f t="shared" si="20"/>
        <v>7409</v>
      </c>
      <c r="Q68" s="102"/>
      <c r="R68" s="102"/>
      <c r="S68" s="102"/>
      <c r="T68" s="110" t="s">
        <v>80</v>
      </c>
      <c r="U68" t="s">
        <v>81</v>
      </c>
      <c r="W68" s="102"/>
    </row>
    <row r="69" spans="1:32">
      <c r="B69" s="102"/>
      <c r="C69" s="102"/>
      <c r="F69" s="102"/>
      <c r="G69" s="104"/>
      <c r="I69" s="32">
        <v>5</v>
      </c>
      <c r="J69" s="99">
        <v>1410</v>
      </c>
      <c r="K69" s="4"/>
      <c r="L69" s="34">
        <f>S58</f>
        <v>950</v>
      </c>
      <c r="M69" s="34">
        <f>T58</f>
        <v>4460</v>
      </c>
      <c r="N69" s="100">
        <v>-16</v>
      </c>
      <c r="O69" s="101">
        <f t="shared" si="20"/>
        <v>7324</v>
      </c>
      <c r="R69" s="102"/>
      <c r="U69" t="s">
        <v>82</v>
      </c>
      <c r="V69" s="102">
        <v>4450</v>
      </c>
      <c r="W69" s="104"/>
    </row>
    <row r="70" spans="1:32">
      <c r="B70" s="102"/>
      <c r="C70" s="102"/>
      <c r="F70" s="102"/>
      <c r="G70" s="104"/>
      <c r="I70" s="13">
        <v>6</v>
      </c>
      <c r="J70" s="9">
        <v>1280</v>
      </c>
      <c r="K70" s="4"/>
      <c r="L70" s="4">
        <f>S58</f>
        <v>950</v>
      </c>
      <c r="M70" s="4">
        <f>T58</f>
        <v>4460</v>
      </c>
      <c r="N70" s="11">
        <v>-16</v>
      </c>
      <c r="O70" s="20">
        <f t="shared" si="20"/>
        <v>7194</v>
      </c>
      <c r="R70" s="102"/>
      <c r="S70" s="102"/>
      <c r="U70" t="s">
        <v>83</v>
      </c>
      <c r="V70" s="102">
        <v>4475</v>
      </c>
      <c r="W70" s="104"/>
    </row>
    <row r="71" spans="1:32">
      <c r="I71" s="13">
        <v>7</v>
      </c>
      <c r="J71" s="9">
        <v>1265</v>
      </c>
      <c r="K71" s="4"/>
      <c r="L71" s="4">
        <f>S60</f>
        <v>895</v>
      </c>
      <c r="M71" s="4">
        <f>T58</f>
        <v>4460</v>
      </c>
      <c r="N71" s="11">
        <v>-16</v>
      </c>
      <c r="O71" s="20">
        <f t="shared" si="20"/>
        <v>7124</v>
      </c>
      <c r="R71" s="102"/>
      <c r="U71" t="s">
        <v>84</v>
      </c>
      <c r="V71" s="102">
        <v>4915</v>
      </c>
      <c r="W71" s="104"/>
    </row>
    <row r="72" spans="1:32" ht="15" thickBot="1">
      <c r="I72" s="15">
        <v>8</v>
      </c>
      <c r="J72" s="21">
        <v>1260</v>
      </c>
      <c r="K72" s="16"/>
      <c r="L72" s="16">
        <f>S60</f>
        <v>895</v>
      </c>
      <c r="M72" s="16">
        <f>T58</f>
        <v>4460</v>
      </c>
      <c r="N72" s="23">
        <v>-16</v>
      </c>
      <c r="O72" s="22">
        <f t="shared" si="20"/>
        <v>7119</v>
      </c>
      <c r="R72" s="102"/>
      <c r="S72" s="102"/>
      <c r="W72" s="104"/>
    </row>
    <row r="73" spans="1:32">
      <c r="C73" s="28"/>
      <c r="D73" s="28"/>
      <c r="E73" s="28"/>
      <c r="R73" s="102"/>
      <c r="V73" s="102"/>
      <c r="W73" s="104"/>
    </row>
    <row r="74" spans="1:32">
      <c r="C74" s="28"/>
      <c r="D74" s="28"/>
      <c r="E74" s="28"/>
      <c r="R74" s="102"/>
      <c r="V74" s="102"/>
      <c r="W74" s="104"/>
    </row>
    <row r="75" spans="1:32">
      <c r="J75" t="s">
        <v>14</v>
      </c>
      <c r="R75" s="102"/>
      <c r="T75" s="102"/>
      <c r="V75" s="102"/>
      <c r="W75" s="104"/>
    </row>
    <row r="76" spans="1:32">
      <c r="R76" s="102"/>
      <c r="T76" s="102"/>
      <c r="V76" s="102"/>
      <c r="W76" s="104"/>
    </row>
    <row r="78" spans="1:32">
      <c r="W78" s="102"/>
    </row>
    <row r="79" spans="1:32">
      <c r="W79" s="102"/>
    </row>
    <row r="80" spans="1:32">
      <c r="W80" s="102"/>
    </row>
  </sheetData>
  <mergeCells count="100">
    <mergeCell ref="Q52:V52"/>
    <mergeCell ref="A43:F43"/>
    <mergeCell ref="I43:N43"/>
    <mergeCell ref="G32:L39"/>
    <mergeCell ref="AF32:AF35"/>
    <mergeCell ref="A8:F9"/>
    <mergeCell ref="F10:F23"/>
    <mergeCell ref="A38:F39"/>
    <mergeCell ref="M38:R39"/>
    <mergeCell ref="M8:R9"/>
    <mergeCell ref="R10:R23"/>
    <mergeCell ref="S8:X15"/>
    <mergeCell ref="S32:X39"/>
    <mergeCell ref="X16:X23"/>
    <mergeCell ref="AJ28:AJ31"/>
    <mergeCell ref="AF24:AF27"/>
    <mergeCell ref="AF16:AF19"/>
    <mergeCell ref="AH8:AI8"/>
    <mergeCell ref="AJ8:AJ9"/>
    <mergeCell ref="AG12:AG15"/>
    <mergeCell ref="AH12:AH15"/>
    <mergeCell ref="AI12:AI15"/>
    <mergeCell ref="AF20:AF23"/>
    <mergeCell ref="AF10:AF11"/>
    <mergeCell ref="AF8:AG8"/>
    <mergeCell ref="AG10:AG11"/>
    <mergeCell ref="AF28:AF31"/>
    <mergeCell ref="AF12:AF15"/>
    <mergeCell ref="A1:AD1"/>
    <mergeCell ref="A5:AD5"/>
    <mergeCell ref="S6:X6"/>
    <mergeCell ref="A3:C3"/>
    <mergeCell ref="A4:C4"/>
    <mergeCell ref="A2:AD2"/>
    <mergeCell ref="A6:F6"/>
    <mergeCell ref="G6:L6"/>
    <mergeCell ref="M6:R6"/>
    <mergeCell ref="Y6:AD6"/>
    <mergeCell ref="D3:G3"/>
    <mergeCell ref="P3:Q3"/>
    <mergeCell ref="Y3:Z3"/>
    <mergeCell ref="P4:Q4"/>
    <mergeCell ref="R3:T3"/>
    <mergeCell ref="AA3:AB3"/>
    <mergeCell ref="AC3:AD3"/>
    <mergeCell ref="I4:K4"/>
    <mergeCell ref="I3:K3"/>
    <mergeCell ref="U4:V4"/>
    <mergeCell ref="L3:M3"/>
    <mergeCell ref="L4:M4"/>
    <mergeCell ref="N3:O3"/>
    <mergeCell ref="N4:O4"/>
    <mergeCell ref="W4:X4"/>
    <mergeCell ref="Y4:Z4"/>
    <mergeCell ref="AA4:AB4"/>
    <mergeCell ref="AC4:AD4"/>
    <mergeCell ref="W3:X3"/>
    <mergeCell ref="U3:V3"/>
    <mergeCell ref="D4:G4"/>
    <mergeCell ref="I63:O63"/>
    <mergeCell ref="L16:L23"/>
    <mergeCell ref="I52:O52"/>
    <mergeCell ref="Y52:AF52"/>
    <mergeCell ref="Y36:AD39"/>
    <mergeCell ref="P43:AD43"/>
    <mergeCell ref="Y8:AD11"/>
    <mergeCell ref="AD12:AD23"/>
    <mergeCell ref="G8:L15"/>
    <mergeCell ref="AF7:AJ7"/>
    <mergeCell ref="A52:G52"/>
    <mergeCell ref="P44:AD48"/>
    <mergeCell ref="AF38:AJ39"/>
    <mergeCell ref="AH20:AH23"/>
    <mergeCell ref="AH24:AH27"/>
    <mergeCell ref="AJ36:AJ37"/>
    <mergeCell ref="AI36:AI37"/>
    <mergeCell ref="AH36:AH37"/>
    <mergeCell ref="AG36:AG37"/>
    <mergeCell ref="AF36:AF37"/>
    <mergeCell ref="AH32:AH35"/>
    <mergeCell ref="AI32:AI35"/>
    <mergeCell ref="AJ32:AJ35"/>
    <mergeCell ref="AH10:AH11"/>
    <mergeCell ref="AJ10:AJ11"/>
    <mergeCell ref="AI10:AI11"/>
    <mergeCell ref="AH28:AH31"/>
    <mergeCell ref="AI16:AI19"/>
    <mergeCell ref="AH16:AH19"/>
    <mergeCell ref="AI20:AI23"/>
    <mergeCell ref="AJ12:AJ15"/>
    <mergeCell ref="AI24:AI27"/>
    <mergeCell ref="AI28:AI31"/>
    <mergeCell ref="AJ16:AJ19"/>
    <mergeCell ref="AJ20:AJ23"/>
    <mergeCell ref="AJ24:AJ27"/>
    <mergeCell ref="AG32:AG35"/>
    <mergeCell ref="AG20:AG23"/>
    <mergeCell ref="AG24:AG27"/>
    <mergeCell ref="AG28:AG31"/>
    <mergeCell ref="AG16:AG19"/>
  </mergeCells>
  <phoneticPr fontId="6" type="noConversion"/>
  <conditionalFormatting sqref="E10:E37 Q10:Q37 W16:W31">
    <cfRule type="containsBlanks" priority="21" stopIfTrue="1">
      <formula>LEN(TRIM(E10))=0</formula>
    </cfRule>
    <cfRule type="cellIs" dxfId="63" priority="22" stopIfTrue="1" operator="between">
      <formula>-$R$4</formula>
      <formula>$R$4</formula>
    </cfRule>
    <cfRule type="cellIs" dxfId="62" priority="23" stopIfTrue="1" operator="between">
      <formula>$R$4</formula>
      <formula>$S$4</formula>
    </cfRule>
    <cfRule type="cellIs" dxfId="61" priority="24" stopIfTrue="1" operator="between">
      <formula>-$R$4</formula>
      <formula>-$S$4</formula>
    </cfRule>
    <cfRule type="cellIs" dxfId="60" priority="25" operator="notBetween">
      <formula>-$S$4</formula>
      <formula>$S$4</formula>
    </cfRule>
  </conditionalFormatting>
  <conditionalFormatting sqref="K16:K31">
    <cfRule type="containsBlanks" priority="16" stopIfTrue="1">
      <formula>LEN(TRIM(K16))=0</formula>
    </cfRule>
    <cfRule type="cellIs" dxfId="59" priority="17" stopIfTrue="1" operator="between">
      <formula>-$R$4</formula>
      <formula>$R$4</formula>
    </cfRule>
    <cfRule type="cellIs" dxfId="58" priority="18" stopIfTrue="1" operator="between">
      <formula>$R$4</formula>
      <formula>$S$4</formula>
    </cfRule>
    <cfRule type="cellIs" dxfId="57" priority="19" stopIfTrue="1" operator="between">
      <formula>-$R$4</formula>
      <formula>-$S$4</formula>
    </cfRule>
    <cfRule type="cellIs" dxfId="56" priority="20" operator="notBetween">
      <formula>-$S$4</formula>
      <formula>$S$4</formula>
    </cfRule>
  </conditionalFormatting>
  <conditionalFormatting sqref="AC12:AC35">
    <cfRule type="containsBlanks" priority="1" stopIfTrue="1">
      <formula>LEN(TRIM(AC12))=0</formula>
    </cfRule>
    <cfRule type="cellIs" dxfId="55" priority="2" stopIfTrue="1" operator="between">
      <formula>-$R$4</formula>
      <formula>$R$4</formula>
    </cfRule>
    <cfRule type="cellIs" dxfId="54" priority="3" stopIfTrue="1" operator="between">
      <formula>$R$4</formula>
      <formula>$S$4</formula>
    </cfRule>
    <cfRule type="cellIs" dxfId="53" priority="4" stopIfTrue="1" operator="between">
      <formula>-$R$4</formula>
      <formula>-$S$4</formula>
    </cfRule>
    <cfRule type="cellIs" dxfId="52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2851-2854-4B9B-9D4F-F1E1C73E9108}">
  <dimension ref="A1:AN80"/>
  <sheetViews>
    <sheetView zoomScale="80" zoomScaleNormal="80" workbookViewId="0">
      <selection activeCell="D3" sqref="D3:G3"/>
    </sheetView>
  </sheetViews>
  <sheetFormatPr baseColWidth="10" defaultColWidth="8.765625" defaultRowHeight="14.6"/>
  <cols>
    <col min="18" max="18" width="8.61328125" customWidth="1"/>
  </cols>
  <sheetData>
    <row r="1" spans="1:37" ht="25.75" thickBot="1">
      <c r="A1" s="233" t="s">
        <v>95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5"/>
    </row>
    <row r="2" spans="1:37" ht="24" thickBot="1">
      <c r="A2" s="241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3"/>
      <c r="X2" s="243"/>
      <c r="Y2" s="243"/>
      <c r="Z2" s="243"/>
      <c r="AA2" s="243"/>
      <c r="AB2" s="243"/>
      <c r="AC2" s="243"/>
      <c r="AD2" s="244"/>
    </row>
    <row r="3" spans="1:37" ht="25.3">
      <c r="A3" s="223" t="s">
        <v>0</v>
      </c>
      <c r="B3" s="224"/>
      <c r="C3" s="224"/>
      <c r="D3" s="245"/>
      <c r="E3" s="245"/>
      <c r="F3" s="245"/>
      <c r="G3" s="246"/>
      <c r="H3" s="124" t="s">
        <v>1</v>
      </c>
      <c r="I3" s="215" t="s">
        <v>94</v>
      </c>
      <c r="J3" s="215"/>
      <c r="K3" s="216"/>
      <c r="L3" s="219" t="s">
        <v>20</v>
      </c>
      <c r="M3" s="220"/>
      <c r="N3" s="223" t="s">
        <v>21</v>
      </c>
      <c r="O3" s="224"/>
      <c r="P3" s="247" t="s">
        <v>76</v>
      </c>
      <c r="Q3" s="248"/>
      <c r="R3" s="251" t="s">
        <v>43</v>
      </c>
      <c r="S3" s="252"/>
      <c r="T3" s="253"/>
      <c r="U3" s="231" t="s">
        <v>22</v>
      </c>
      <c r="V3" s="232"/>
      <c r="W3" s="230" t="s">
        <v>15</v>
      </c>
      <c r="X3" s="211"/>
      <c r="Y3" s="211" t="s">
        <v>90</v>
      </c>
      <c r="Z3" s="211"/>
      <c r="AA3" s="211" t="s">
        <v>17</v>
      </c>
      <c r="AB3" s="211"/>
      <c r="AC3" s="211" t="s">
        <v>16</v>
      </c>
      <c r="AD3" s="212"/>
    </row>
    <row r="4" spans="1:37" ht="24" customHeight="1" thickBot="1">
      <c r="A4" s="225" t="s">
        <v>23</v>
      </c>
      <c r="B4" s="226"/>
      <c r="C4" s="226"/>
      <c r="D4" s="158"/>
      <c r="E4" s="158"/>
      <c r="F4" s="158"/>
      <c r="G4" s="159"/>
      <c r="H4" s="125" t="s">
        <v>2</v>
      </c>
      <c r="I4" s="213">
        <v>45755</v>
      </c>
      <c r="J4" s="213"/>
      <c r="K4" s="214"/>
      <c r="L4" s="221"/>
      <c r="M4" s="222"/>
      <c r="N4" s="225" t="s">
        <v>24</v>
      </c>
      <c r="O4" s="226"/>
      <c r="P4" s="249" t="s">
        <v>76</v>
      </c>
      <c r="Q4" s="250"/>
      <c r="R4" s="75">
        <v>10</v>
      </c>
      <c r="S4" s="67">
        <v>15</v>
      </c>
      <c r="T4" s="74" t="s">
        <v>44</v>
      </c>
      <c r="U4" s="217">
        <v>0</v>
      </c>
      <c r="V4" s="218"/>
      <c r="W4" s="227">
        <v>520</v>
      </c>
      <c r="X4" s="228"/>
      <c r="Y4" s="228">
        <v>490</v>
      </c>
      <c r="Z4" s="228"/>
      <c r="AA4" s="228">
        <v>490</v>
      </c>
      <c r="AB4" s="228"/>
      <c r="AC4" s="228">
        <v>520</v>
      </c>
      <c r="AD4" s="229"/>
    </row>
    <row r="5" spans="1:37" ht="15" thickBot="1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179"/>
      <c r="M5" s="179"/>
      <c r="N5" s="237"/>
      <c r="O5" s="237"/>
      <c r="P5" s="237"/>
      <c r="Q5" s="237"/>
      <c r="R5" s="237"/>
      <c r="S5" s="237"/>
      <c r="T5" s="237"/>
      <c r="U5" s="237"/>
      <c r="V5" s="237"/>
      <c r="W5" s="179"/>
      <c r="X5" s="179"/>
      <c r="Y5" s="179"/>
      <c r="Z5" s="179"/>
      <c r="AA5" s="179"/>
      <c r="AB5" s="179"/>
      <c r="AC5" s="179"/>
      <c r="AD5" s="180"/>
    </row>
    <row r="6" spans="1:37" ht="18.899999999999999" thickBot="1">
      <c r="A6" s="238" t="s">
        <v>3</v>
      </c>
      <c r="B6" s="239"/>
      <c r="C6" s="239"/>
      <c r="D6" s="239"/>
      <c r="E6" s="239"/>
      <c r="F6" s="240"/>
      <c r="G6" s="238" t="s">
        <v>9</v>
      </c>
      <c r="H6" s="239"/>
      <c r="I6" s="239"/>
      <c r="J6" s="239"/>
      <c r="K6" s="239"/>
      <c r="L6" s="240"/>
      <c r="M6" s="238" t="s">
        <v>10</v>
      </c>
      <c r="N6" s="239"/>
      <c r="O6" s="239"/>
      <c r="P6" s="239"/>
      <c r="Q6" s="239"/>
      <c r="R6" s="240"/>
      <c r="S6" s="238" t="s">
        <v>42</v>
      </c>
      <c r="T6" s="239"/>
      <c r="U6" s="239"/>
      <c r="V6" s="239"/>
      <c r="W6" s="239"/>
      <c r="X6" s="240"/>
      <c r="Y6" s="238" t="s">
        <v>4</v>
      </c>
      <c r="Z6" s="239"/>
      <c r="AA6" s="239"/>
      <c r="AB6" s="239"/>
      <c r="AC6" s="239"/>
      <c r="AD6" s="240"/>
      <c r="AF6" s="107" t="s">
        <v>74</v>
      </c>
      <c r="AG6" s="108"/>
      <c r="AH6" s="108"/>
      <c r="AI6" s="108"/>
      <c r="AJ6" s="109"/>
      <c r="AK6" s="98"/>
    </row>
    <row r="7" spans="1:37" ht="15" customHeight="1" thickBot="1">
      <c r="A7" s="1" t="s">
        <v>35</v>
      </c>
      <c r="B7" s="2" t="s">
        <v>36</v>
      </c>
      <c r="C7" s="2" t="s">
        <v>5</v>
      </c>
      <c r="D7" s="2" t="s">
        <v>19</v>
      </c>
      <c r="E7" s="2" t="s">
        <v>37</v>
      </c>
      <c r="F7" s="3" t="s">
        <v>38</v>
      </c>
      <c r="G7" s="1" t="s">
        <v>35</v>
      </c>
      <c r="H7" s="2" t="s">
        <v>36</v>
      </c>
      <c r="I7" s="2" t="s">
        <v>5</v>
      </c>
      <c r="J7" s="2" t="s">
        <v>19</v>
      </c>
      <c r="K7" s="2" t="s">
        <v>37</v>
      </c>
      <c r="L7" s="3" t="s">
        <v>38</v>
      </c>
      <c r="M7" s="1" t="s">
        <v>35</v>
      </c>
      <c r="N7" s="2" t="s">
        <v>36</v>
      </c>
      <c r="O7" s="2" t="s">
        <v>5</v>
      </c>
      <c r="P7" s="2" t="s">
        <v>19</v>
      </c>
      <c r="Q7" s="2" t="s">
        <v>37</v>
      </c>
      <c r="R7" s="3" t="s">
        <v>38</v>
      </c>
      <c r="S7" s="1" t="s">
        <v>35</v>
      </c>
      <c r="T7" s="2" t="s">
        <v>36</v>
      </c>
      <c r="U7" s="2" t="s">
        <v>34</v>
      </c>
      <c r="V7" s="2" t="s">
        <v>19</v>
      </c>
      <c r="W7" s="2" t="s">
        <v>37</v>
      </c>
      <c r="X7" s="3" t="s">
        <v>38</v>
      </c>
      <c r="Y7" s="1" t="s">
        <v>35</v>
      </c>
      <c r="Z7" s="2" t="s">
        <v>36</v>
      </c>
      <c r="AA7" s="2" t="s">
        <v>5</v>
      </c>
      <c r="AB7" s="2" t="s">
        <v>19</v>
      </c>
      <c r="AC7" s="2" t="s">
        <v>37</v>
      </c>
      <c r="AD7" s="3" t="s">
        <v>38</v>
      </c>
      <c r="AF7" s="187" t="s">
        <v>75</v>
      </c>
      <c r="AG7" s="188"/>
      <c r="AH7" s="188"/>
      <c r="AI7" s="188"/>
      <c r="AJ7" s="189"/>
      <c r="AK7" s="98"/>
    </row>
    <row r="8" spans="1:37" ht="14.5" customHeight="1">
      <c r="A8" s="175" t="s">
        <v>31</v>
      </c>
      <c r="B8" s="176"/>
      <c r="C8" s="176"/>
      <c r="D8" s="176"/>
      <c r="E8" s="176"/>
      <c r="F8" s="177"/>
      <c r="G8" s="175" t="s">
        <v>31</v>
      </c>
      <c r="H8" s="176"/>
      <c r="I8" s="176"/>
      <c r="J8" s="176"/>
      <c r="K8" s="176"/>
      <c r="L8" s="177"/>
      <c r="M8" s="175" t="s">
        <v>31</v>
      </c>
      <c r="N8" s="176"/>
      <c r="O8" s="176"/>
      <c r="P8" s="176"/>
      <c r="Q8" s="176"/>
      <c r="R8" s="177"/>
      <c r="S8" s="172" t="s">
        <v>31</v>
      </c>
      <c r="T8" s="173"/>
      <c r="U8" s="173"/>
      <c r="V8" s="173"/>
      <c r="W8" s="173"/>
      <c r="X8" s="174"/>
      <c r="Y8" s="175" t="s">
        <v>31</v>
      </c>
      <c r="Z8" s="176"/>
      <c r="AA8" s="176"/>
      <c r="AB8" s="176"/>
      <c r="AC8" s="176"/>
      <c r="AD8" s="177"/>
      <c r="AF8" s="256" t="s">
        <v>56</v>
      </c>
      <c r="AG8" s="257"/>
      <c r="AH8" s="256" t="s">
        <v>58</v>
      </c>
      <c r="AI8" s="257"/>
      <c r="AJ8" s="258" t="s">
        <v>77</v>
      </c>
      <c r="AK8" s="98"/>
    </row>
    <row r="9" spans="1:37" ht="14.5" customHeight="1" thickBot="1">
      <c r="A9" s="175"/>
      <c r="B9" s="176"/>
      <c r="C9" s="176"/>
      <c r="D9" s="176"/>
      <c r="E9" s="176"/>
      <c r="F9" s="177"/>
      <c r="G9" s="175"/>
      <c r="H9" s="176"/>
      <c r="I9" s="176"/>
      <c r="J9" s="176"/>
      <c r="K9" s="176"/>
      <c r="L9" s="177"/>
      <c r="M9" s="175"/>
      <c r="N9" s="176"/>
      <c r="O9" s="176"/>
      <c r="P9" s="176"/>
      <c r="Q9" s="176"/>
      <c r="R9" s="177"/>
      <c r="S9" s="175"/>
      <c r="T9" s="254"/>
      <c r="U9" s="254"/>
      <c r="V9" s="254"/>
      <c r="W9" s="254"/>
      <c r="X9" s="177"/>
      <c r="Y9" s="175"/>
      <c r="Z9" s="176"/>
      <c r="AA9" s="176"/>
      <c r="AB9" s="176"/>
      <c r="AC9" s="176"/>
      <c r="AD9" s="177"/>
      <c r="AF9" s="15" t="s">
        <v>78</v>
      </c>
      <c r="AG9" s="31" t="s">
        <v>38</v>
      </c>
      <c r="AH9" s="15" t="s">
        <v>78</v>
      </c>
      <c r="AI9" s="31" t="s">
        <v>38</v>
      </c>
      <c r="AJ9" s="259"/>
      <c r="AK9" s="98"/>
    </row>
    <row r="10" spans="1:37" ht="14.5" customHeight="1">
      <c r="A10" s="112">
        <v>14</v>
      </c>
      <c r="B10" s="113"/>
      <c r="C10" s="114">
        <f>C37</f>
        <v>6753</v>
      </c>
      <c r="D10" s="29"/>
      <c r="E10" s="72" t="str">
        <f t="shared" ref="E10:E37" si="0">IF(ISBLANK(B10),"",(B10-(C10+D10)))</f>
        <v/>
      </c>
      <c r="F10" s="174"/>
      <c r="G10" s="175"/>
      <c r="H10" s="176"/>
      <c r="I10" s="176"/>
      <c r="J10" s="176"/>
      <c r="K10" s="176"/>
      <c r="L10" s="177"/>
      <c r="M10" s="112">
        <v>14</v>
      </c>
      <c r="N10" s="118"/>
      <c r="O10" s="114">
        <f>O37</f>
        <v>6763</v>
      </c>
      <c r="P10" s="29"/>
      <c r="Q10" s="72" t="str">
        <f t="shared" ref="Q10:Q37" si="1">IF(ISBLANK(N10),"",(N10-(O10+P10)))</f>
        <v/>
      </c>
      <c r="R10" s="174"/>
      <c r="S10" s="175"/>
      <c r="T10" s="254"/>
      <c r="U10" s="254"/>
      <c r="V10" s="254"/>
      <c r="W10" s="254"/>
      <c r="X10" s="177"/>
      <c r="Y10" s="175"/>
      <c r="Z10" s="176"/>
      <c r="AA10" s="176"/>
      <c r="AB10" s="176"/>
      <c r="AC10" s="176"/>
      <c r="AD10" s="177"/>
      <c r="AF10" s="148" t="s">
        <v>65</v>
      </c>
      <c r="AG10" s="150">
        <f>SUM(B10:B11)/2 - SUM(C10:C11)/2</f>
        <v>-6763</v>
      </c>
      <c r="AH10" s="148" t="s">
        <v>65</v>
      </c>
      <c r="AI10" s="150">
        <f>SUM(N10:N11)/2 - SUM(O10:O11)/2</f>
        <v>-6773</v>
      </c>
      <c r="AJ10" s="145">
        <f>AG10-AI10</f>
        <v>10</v>
      </c>
      <c r="AK10" s="98"/>
    </row>
    <row r="11" spans="1:37" ht="15" customHeight="1" thickBot="1">
      <c r="A11" s="17">
        <v>13</v>
      </c>
      <c r="B11" s="58"/>
      <c r="C11" s="12">
        <f>C36</f>
        <v>6773</v>
      </c>
      <c r="D11" s="5"/>
      <c r="E11" s="68" t="str">
        <f t="shared" si="0"/>
        <v/>
      </c>
      <c r="F11" s="177"/>
      <c r="G11" s="175"/>
      <c r="H11" s="176"/>
      <c r="I11" s="176"/>
      <c r="J11" s="176"/>
      <c r="K11" s="176"/>
      <c r="L11" s="177"/>
      <c r="M11" s="17">
        <v>13</v>
      </c>
      <c r="N11" s="119"/>
      <c r="O11" s="12">
        <f>O36</f>
        <v>6783</v>
      </c>
      <c r="P11" s="5"/>
      <c r="Q11" s="68" t="str">
        <f t="shared" si="1"/>
        <v/>
      </c>
      <c r="R11" s="177"/>
      <c r="S11" s="175"/>
      <c r="T11" s="254"/>
      <c r="U11" s="254"/>
      <c r="V11" s="254"/>
      <c r="W11" s="254"/>
      <c r="X11" s="177"/>
      <c r="Y11" s="175"/>
      <c r="Z11" s="176"/>
      <c r="AA11" s="176"/>
      <c r="AB11" s="176"/>
      <c r="AC11" s="176"/>
      <c r="AD11" s="177"/>
      <c r="AF11" s="149"/>
      <c r="AG11" s="151"/>
      <c r="AH11" s="149"/>
      <c r="AI11" s="151"/>
      <c r="AJ11" s="146"/>
      <c r="AK11" s="98"/>
    </row>
    <row r="12" spans="1:37" ht="14.5" customHeight="1">
      <c r="A12" s="13">
        <v>12</v>
      </c>
      <c r="B12" s="59"/>
      <c r="C12" s="4">
        <f>C35</f>
        <v>6911</v>
      </c>
      <c r="D12" s="5"/>
      <c r="E12" s="68" t="str">
        <f t="shared" si="0"/>
        <v/>
      </c>
      <c r="F12" s="177"/>
      <c r="G12" s="175"/>
      <c r="H12" s="176"/>
      <c r="I12" s="176"/>
      <c r="J12" s="176"/>
      <c r="K12" s="176"/>
      <c r="L12" s="177"/>
      <c r="M12" s="13">
        <v>12</v>
      </c>
      <c r="N12" s="120"/>
      <c r="O12" s="4">
        <f>O35</f>
        <v>6913</v>
      </c>
      <c r="P12" s="5"/>
      <c r="Q12" s="68" t="str">
        <f t="shared" si="1"/>
        <v/>
      </c>
      <c r="R12" s="177"/>
      <c r="S12" s="175"/>
      <c r="T12" s="254"/>
      <c r="U12" s="254"/>
      <c r="V12" s="254"/>
      <c r="W12" s="254"/>
      <c r="X12" s="177"/>
      <c r="Y12" s="52">
        <v>12</v>
      </c>
      <c r="Z12" s="106"/>
      <c r="AA12" s="106">
        <f>AA35</f>
        <v>7154</v>
      </c>
      <c r="AB12" s="29"/>
      <c r="AC12" s="70" t="str">
        <f>IF(ISBLANK(Z12),"",(Z12-(AA12+AB12)))</f>
        <v/>
      </c>
      <c r="AD12" s="184"/>
      <c r="AF12" s="142" t="s">
        <v>72</v>
      </c>
      <c r="AG12" s="135">
        <f>SUM(B12:B15)/4 - SUM(C12:C15)/4</f>
        <v>-6996</v>
      </c>
      <c r="AH12" s="142" t="s">
        <v>72</v>
      </c>
      <c r="AI12" s="135">
        <f>SUM(N12:N15)/4 - SUM(O12:O15)/4</f>
        <v>-6999.25</v>
      </c>
      <c r="AJ12" s="145">
        <f>AG12-AI12</f>
        <v>3.25</v>
      </c>
      <c r="AK12" s="98"/>
    </row>
    <row r="13" spans="1:37" ht="14.5" customHeight="1">
      <c r="A13" s="13">
        <v>11</v>
      </c>
      <c r="B13" s="59"/>
      <c r="C13" s="4">
        <f>C34</f>
        <v>6931</v>
      </c>
      <c r="D13" s="5"/>
      <c r="E13" s="68" t="str">
        <f t="shared" si="0"/>
        <v/>
      </c>
      <c r="F13" s="177"/>
      <c r="G13" s="175"/>
      <c r="H13" s="176"/>
      <c r="I13" s="176"/>
      <c r="J13" s="176"/>
      <c r="K13" s="176"/>
      <c r="L13" s="177"/>
      <c r="M13" s="13">
        <v>11</v>
      </c>
      <c r="N13" s="120"/>
      <c r="O13" s="4">
        <f>O34</f>
        <v>6938</v>
      </c>
      <c r="P13" s="5"/>
      <c r="Q13" s="68" t="str">
        <f t="shared" si="1"/>
        <v/>
      </c>
      <c r="R13" s="177"/>
      <c r="S13" s="175"/>
      <c r="T13" s="254"/>
      <c r="U13" s="254"/>
      <c r="V13" s="254"/>
      <c r="W13" s="254"/>
      <c r="X13" s="177"/>
      <c r="Y13" s="13">
        <v>11</v>
      </c>
      <c r="Z13" s="4"/>
      <c r="AA13" s="4">
        <f>AA34</f>
        <v>7084</v>
      </c>
      <c r="AB13" s="5"/>
      <c r="AC13" s="69" t="str">
        <f>IF(ISBLANK(Z13),"",(Z13-(AA13+AB13)))</f>
        <v/>
      </c>
      <c r="AD13" s="185"/>
      <c r="AF13" s="143"/>
      <c r="AG13" s="136"/>
      <c r="AH13" s="143"/>
      <c r="AI13" s="136"/>
      <c r="AJ13" s="146"/>
      <c r="AK13" s="98"/>
    </row>
    <row r="14" spans="1:37" ht="14.5" customHeight="1">
      <c r="A14" s="13">
        <v>10</v>
      </c>
      <c r="B14" s="59"/>
      <c r="C14" s="4">
        <f>C33</f>
        <v>7016</v>
      </c>
      <c r="D14" s="5"/>
      <c r="E14" s="68" t="str">
        <f t="shared" si="0"/>
        <v/>
      </c>
      <c r="F14" s="177"/>
      <c r="G14" s="175"/>
      <c r="H14" s="176"/>
      <c r="I14" s="176"/>
      <c r="J14" s="176"/>
      <c r="K14" s="176"/>
      <c r="L14" s="177"/>
      <c r="M14" s="13">
        <v>10</v>
      </c>
      <c r="N14" s="120"/>
      <c r="O14" s="4">
        <f>O33</f>
        <v>7018</v>
      </c>
      <c r="P14" s="5"/>
      <c r="Q14" s="68" t="str">
        <f t="shared" si="1"/>
        <v/>
      </c>
      <c r="R14" s="177"/>
      <c r="S14" s="175"/>
      <c r="T14" s="254"/>
      <c r="U14" s="254"/>
      <c r="V14" s="254"/>
      <c r="W14" s="254"/>
      <c r="X14" s="177"/>
      <c r="Y14" s="13">
        <v>10</v>
      </c>
      <c r="Z14" s="4"/>
      <c r="AA14" s="4">
        <f>AA33</f>
        <v>7089</v>
      </c>
      <c r="AB14" s="5"/>
      <c r="AC14" s="69" t="str">
        <f t="shared" ref="AC14:AC35" si="2">IF(ISBLANK(Z14),"",(Z14-(AA14+AB14)))</f>
        <v/>
      </c>
      <c r="AD14" s="185"/>
      <c r="AF14" s="143"/>
      <c r="AG14" s="136"/>
      <c r="AH14" s="143"/>
      <c r="AI14" s="136"/>
      <c r="AJ14" s="146"/>
      <c r="AK14" s="98"/>
    </row>
    <row r="15" spans="1:37" ht="15" customHeight="1" thickBot="1">
      <c r="A15" s="13">
        <v>9</v>
      </c>
      <c r="B15" s="59"/>
      <c r="C15" s="4">
        <f>C32</f>
        <v>7126</v>
      </c>
      <c r="D15" s="5"/>
      <c r="E15" s="68" t="str">
        <f t="shared" si="0"/>
        <v/>
      </c>
      <c r="F15" s="177"/>
      <c r="G15" s="178"/>
      <c r="H15" s="179"/>
      <c r="I15" s="179"/>
      <c r="J15" s="179"/>
      <c r="K15" s="179"/>
      <c r="L15" s="180"/>
      <c r="M15" s="13">
        <v>9</v>
      </c>
      <c r="N15" s="120"/>
      <c r="O15" s="4">
        <f>O32</f>
        <v>7128</v>
      </c>
      <c r="P15" s="5"/>
      <c r="Q15" s="68" t="str">
        <f t="shared" si="1"/>
        <v/>
      </c>
      <c r="R15" s="177"/>
      <c r="S15" s="178"/>
      <c r="T15" s="179"/>
      <c r="U15" s="179"/>
      <c r="V15" s="179"/>
      <c r="W15" s="179"/>
      <c r="X15" s="180"/>
      <c r="Y15" s="13">
        <v>9</v>
      </c>
      <c r="Z15" s="4"/>
      <c r="AA15" s="4">
        <f>AA32</f>
        <v>7124</v>
      </c>
      <c r="AB15" s="5"/>
      <c r="AC15" s="69" t="str">
        <f t="shared" si="2"/>
        <v/>
      </c>
      <c r="AD15" s="185"/>
      <c r="AF15" s="144"/>
      <c r="AG15" s="137"/>
      <c r="AH15" s="144"/>
      <c r="AI15" s="137"/>
      <c r="AJ15" s="147"/>
      <c r="AK15" s="98"/>
    </row>
    <row r="16" spans="1:37" ht="14.5" customHeight="1">
      <c r="A16" s="18">
        <v>8</v>
      </c>
      <c r="B16" s="60"/>
      <c r="C16" s="6">
        <f>C31</f>
        <v>7323</v>
      </c>
      <c r="D16" s="5"/>
      <c r="E16" s="68" t="str">
        <f t="shared" si="0"/>
        <v/>
      </c>
      <c r="F16" s="177"/>
      <c r="G16" s="54">
        <v>8</v>
      </c>
      <c r="H16" s="63"/>
      <c r="I16" s="55">
        <f>I31</f>
        <v>7298</v>
      </c>
      <c r="J16" s="29"/>
      <c r="K16" s="72" t="str">
        <f t="shared" ref="K16:K31" si="3">IF(ISBLANK(H16),"",(H16-(I16+J16)))</f>
        <v/>
      </c>
      <c r="L16" s="163"/>
      <c r="M16" s="18">
        <v>8</v>
      </c>
      <c r="N16" s="121"/>
      <c r="O16" s="6">
        <f>O31</f>
        <v>7304</v>
      </c>
      <c r="P16" s="5"/>
      <c r="Q16" s="68" t="str">
        <f t="shared" si="1"/>
        <v/>
      </c>
      <c r="R16" s="177"/>
      <c r="S16" s="129">
        <v>8</v>
      </c>
      <c r="T16" s="130"/>
      <c r="U16" s="131">
        <f>U31</f>
        <v>7384</v>
      </c>
      <c r="V16" s="27"/>
      <c r="W16" s="79" t="str">
        <f t="shared" ref="W16:W31" si="4">IF(ISBLANK(T16),"",(T16-(U16+V16)))</f>
        <v/>
      </c>
      <c r="X16" s="185"/>
      <c r="Y16" s="18">
        <v>8</v>
      </c>
      <c r="Z16" s="6"/>
      <c r="AA16" s="6">
        <f>AA31</f>
        <v>7284</v>
      </c>
      <c r="AB16" s="5"/>
      <c r="AC16" s="69" t="str">
        <f t="shared" si="2"/>
        <v/>
      </c>
      <c r="AD16" s="185"/>
      <c r="AF16" s="152" t="s">
        <v>71</v>
      </c>
      <c r="AG16" s="141">
        <f>SUM(B16:B19,H16:H19)/8 - SUM(C16:C19,I16:I19)/8</f>
        <v>-7389.875</v>
      </c>
      <c r="AH16" s="152" t="s">
        <v>71</v>
      </c>
      <c r="AI16" s="141">
        <f>SUM(N16:N19,T16:T19)/8 - SUM(O16:O19,U16:U19)/8</f>
        <v>-7410.875</v>
      </c>
      <c r="AJ16" s="155">
        <f>AG16-AI16</f>
        <v>21</v>
      </c>
      <c r="AK16" s="98"/>
    </row>
    <row r="17" spans="1:37" ht="14.5" customHeight="1">
      <c r="A17" s="18">
        <v>7</v>
      </c>
      <c r="B17" s="60"/>
      <c r="C17" s="6">
        <f>C30</f>
        <v>7338</v>
      </c>
      <c r="D17" s="5"/>
      <c r="E17" s="68" t="str">
        <f t="shared" si="0"/>
        <v/>
      </c>
      <c r="F17" s="177"/>
      <c r="G17" s="18">
        <v>7</v>
      </c>
      <c r="H17" s="60"/>
      <c r="I17" s="6">
        <f>I30</f>
        <v>7308</v>
      </c>
      <c r="J17" s="5"/>
      <c r="K17" s="68" t="str">
        <f t="shared" si="3"/>
        <v/>
      </c>
      <c r="L17" s="164"/>
      <c r="M17" s="18">
        <v>7</v>
      </c>
      <c r="N17" s="121"/>
      <c r="O17" s="6">
        <f>O30</f>
        <v>7299</v>
      </c>
      <c r="P17" s="5"/>
      <c r="Q17" s="68" t="str">
        <f t="shared" si="1"/>
        <v/>
      </c>
      <c r="R17" s="177"/>
      <c r="S17" s="18">
        <v>7</v>
      </c>
      <c r="T17" s="60"/>
      <c r="U17" s="6">
        <f>U30</f>
        <v>7384</v>
      </c>
      <c r="V17" s="5"/>
      <c r="W17" s="68" t="str">
        <f t="shared" si="4"/>
        <v/>
      </c>
      <c r="X17" s="185"/>
      <c r="Y17" s="18">
        <v>7</v>
      </c>
      <c r="Z17" s="6"/>
      <c r="AA17" s="6">
        <f>AA30</f>
        <v>7214</v>
      </c>
      <c r="AB17" s="5"/>
      <c r="AC17" s="69" t="str">
        <f t="shared" si="2"/>
        <v/>
      </c>
      <c r="AD17" s="185"/>
      <c r="AF17" s="152"/>
      <c r="AG17" s="141"/>
      <c r="AH17" s="152"/>
      <c r="AI17" s="141"/>
      <c r="AJ17" s="155"/>
      <c r="AK17" s="98"/>
    </row>
    <row r="18" spans="1:37" ht="14.5" customHeight="1">
      <c r="A18" s="18">
        <v>6</v>
      </c>
      <c r="B18" s="60"/>
      <c r="C18" s="6">
        <f>C29</f>
        <v>7408</v>
      </c>
      <c r="D18" s="5"/>
      <c r="E18" s="68" t="str">
        <f t="shared" si="0"/>
        <v/>
      </c>
      <c r="F18" s="177"/>
      <c r="G18" s="18">
        <v>6</v>
      </c>
      <c r="H18" s="60"/>
      <c r="I18" s="6">
        <f>I29</f>
        <v>7378</v>
      </c>
      <c r="J18" s="5"/>
      <c r="K18" s="68" t="str">
        <f t="shared" si="3"/>
        <v/>
      </c>
      <c r="L18" s="164"/>
      <c r="M18" s="18">
        <v>6</v>
      </c>
      <c r="N18" s="121"/>
      <c r="O18" s="6">
        <f>O29</f>
        <v>7364</v>
      </c>
      <c r="P18" s="5"/>
      <c r="Q18" s="68" t="str">
        <f t="shared" si="1"/>
        <v/>
      </c>
      <c r="R18" s="177"/>
      <c r="S18" s="18">
        <v>6</v>
      </c>
      <c r="T18" s="60"/>
      <c r="U18" s="6">
        <f>U29</f>
        <v>7464</v>
      </c>
      <c r="V18" s="5"/>
      <c r="W18" s="68" t="str">
        <f t="shared" si="4"/>
        <v/>
      </c>
      <c r="X18" s="185"/>
      <c r="Y18" s="18">
        <v>6</v>
      </c>
      <c r="Z18" s="6"/>
      <c r="AA18" s="6">
        <f>AA29</f>
        <v>7279</v>
      </c>
      <c r="AB18" s="5"/>
      <c r="AC18" s="69" t="str">
        <f t="shared" si="2"/>
        <v/>
      </c>
      <c r="AD18" s="185"/>
      <c r="AF18" s="152"/>
      <c r="AG18" s="141"/>
      <c r="AH18" s="152"/>
      <c r="AI18" s="141"/>
      <c r="AJ18" s="155"/>
      <c r="AK18" s="98"/>
    </row>
    <row r="19" spans="1:37" ht="15" customHeight="1">
      <c r="A19" s="18">
        <v>5</v>
      </c>
      <c r="B19" s="60"/>
      <c r="C19" s="6">
        <f>C28</f>
        <v>7553</v>
      </c>
      <c r="D19" s="5"/>
      <c r="E19" s="68" t="str">
        <f t="shared" si="0"/>
        <v/>
      </c>
      <c r="F19" s="177"/>
      <c r="G19" s="18">
        <v>5</v>
      </c>
      <c r="H19" s="60"/>
      <c r="I19" s="6">
        <f>I28</f>
        <v>7513</v>
      </c>
      <c r="J19" s="5"/>
      <c r="K19" s="68" t="str">
        <f t="shared" si="3"/>
        <v/>
      </c>
      <c r="L19" s="164"/>
      <c r="M19" s="18">
        <v>5</v>
      </c>
      <c r="N19" s="121"/>
      <c r="O19" s="6">
        <f>O28</f>
        <v>7494</v>
      </c>
      <c r="P19" s="5"/>
      <c r="Q19" s="68" t="str">
        <f t="shared" si="1"/>
        <v/>
      </c>
      <c r="R19" s="177"/>
      <c r="S19" s="18">
        <v>5</v>
      </c>
      <c r="T19" s="60"/>
      <c r="U19" s="6">
        <f>U28</f>
        <v>7594</v>
      </c>
      <c r="V19" s="5"/>
      <c r="W19" s="68" t="str">
        <f t="shared" si="4"/>
        <v/>
      </c>
      <c r="X19" s="185"/>
      <c r="Y19" s="18">
        <v>5</v>
      </c>
      <c r="Z19" s="6"/>
      <c r="AA19" s="6">
        <f>AA28</f>
        <v>7454</v>
      </c>
      <c r="AB19" s="5"/>
      <c r="AC19" s="69" t="str">
        <f t="shared" si="2"/>
        <v/>
      </c>
      <c r="AD19" s="185"/>
      <c r="AF19" s="152"/>
      <c r="AG19" s="141"/>
      <c r="AH19" s="152"/>
      <c r="AI19" s="141"/>
      <c r="AJ19" s="155"/>
      <c r="AK19" s="98"/>
    </row>
    <row r="20" spans="1:37" ht="14.5" customHeight="1">
      <c r="A20" s="19">
        <v>4</v>
      </c>
      <c r="B20" s="61"/>
      <c r="C20" s="7">
        <f>C27</f>
        <v>7623</v>
      </c>
      <c r="D20" s="5"/>
      <c r="E20" s="68" t="str">
        <f t="shared" si="0"/>
        <v/>
      </c>
      <c r="F20" s="177"/>
      <c r="G20" s="19">
        <v>4</v>
      </c>
      <c r="H20" s="61"/>
      <c r="I20" s="7">
        <f>I27</f>
        <v>7588</v>
      </c>
      <c r="J20" s="5"/>
      <c r="K20" s="68" t="str">
        <f t="shared" si="3"/>
        <v/>
      </c>
      <c r="L20" s="164"/>
      <c r="M20" s="19">
        <v>4</v>
      </c>
      <c r="N20" s="122"/>
      <c r="O20" s="7">
        <f>O27</f>
        <v>7579</v>
      </c>
      <c r="P20" s="5"/>
      <c r="Q20" s="68" t="str">
        <f t="shared" si="1"/>
        <v/>
      </c>
      <c r="R20" s="177"/>
      <c r="S20" s="19">
        <v>4</v>
      </c>
      <c r="T20" s="61"/>
      <c r="U20" s="7">
        <f>U27</f>
        <v>7684</v>
      </c>
      <c r="V20" s="5"/>
      <c r="W20" s="68" t="str">
        <f t="shared" si="4"/>
        <v/>
      </c>
      <c r="X20" s="185"/>
      <c r="Y20" s="19">
        <v>4</v>
      </c>
      <c r="Z20" s="7"/>
      <c r="AA20" s="7">
        <f>AA27</f>
        <v>7634</v>
      </c>
      <c r="AB20" s="5"/>
      <c r="AC20" s="69" t="str">
        <f t="shared" si="2"/>
        <v/>
      </c>
      <c r="AD20" s="185"/>
      <c r="AF20" s="208" t="s">
        <v>70</v>
      </c>
      <c r="AG20" s="138">
        <f>SUM(B20:B23,H20:H23)/8 - SUM(C20:C23,I20:I23)/8</f>
        <v>-7616.75</v>
      </c>
      <c r="AH20" s="208" t="s">
        <v>70</v>
      </c>
      <c r="AI20" s="140">
        <f>SUM(N20:N23,T20:T23)/8 - SUM(O20:O23,U20:U23)/8</f>
        <v>-7644.625</v>
      </c>
      <c r="AJ20" s="155">
        <f>AG20-AI20</f>
        <v>27.875</v>
      </c>
      <c r="AK20" s="98"/>
    </row>
    <row r="21" spans="1:37" ht="14.5" customHeight="1">
      <c r="A21" s="19">
        <v>3</v>
      </c>
      <c r="B21" s="61"/>
      <c r="C21" s="7">
        <f>C26</f>
        <v>7573</v>
      </c>
      <c r="D21" s="5"/>
      <c r="E21" s="68" t="str">
        <f t="shared" si="0"/>
        <v/>
      </c>
      <c r="F21" s="177"/>
      <c r="G21" s="19">
        <v>3</v>
      </c>
      <c r="H21" s="61"/>
      <c r="I21" s="7">
        <f>I26</f>
        <v>7538</v>
      </c>
      <c r="J21" s="5"/>
      <c r="K21" s="68" t="str">
        <f t="shared" si="3"/>
        <v/>
      </c>
      <c r="L21" s="164"/>
      <c r="M21" s="19">
        <v>3</v>
      </c>
      <c r="N21" s="122"/>
      <c r="O21" s="7">
        <f>O26</f>
        <v>7529</v>
      </c>
      <c r="P21" s="5"/>
      <c r="Q21" s="68" t="str">
        <f t="shared" si="1"/>
        <v/>
      </c>
      <c r="R21" s="177"/>
      <c r="S21" s="19">
        <v>3</v>
      </c>
      <c r="T21" s="61"/>
      <c r="U21" s="7">
        <f>U26</f>
        <v>7644</v>
      </c>
      <c r="V21" s="5"/>
      <c r="W21" s="68" t="str">
        <f t="shared" si="4"/>
        <v/>
      </c>
      <c r="X21" s="185"/>
      <c r="Y21" s="19">
        <v>3</v>
      </c>
      <c r="Z21" s="7"/>
      <c r="AA21" s="7">
        <f>AA26</f>
        <v>7644</v>
      </c>
      <c r="AB21" s="5"/>
      <c r="AC21" s="69" t="str">
        <f t="shared" si="2"/>
        <v/>
      </c>
      <c r="AD21" s="185"/>
      <c r="AF21" s="208"/>
      <c r="AG21" s="138"/>
      <c r="AH21" s="208"/>
      <c r="AI21" s="138"/>
      <c r="AJ21" s="155"/>
      <c r="AK21" s="98"/>
    </row>
    <row r="22" spans="1:37" ht="14.5" customHeight="1">
      <c r="A22" s="19">
        <v>2</v>
      </c>
      <c r="B22" s="61"/>
      <c r="C22" s="7">
        <f>C25</f>
        <v>7613</v>
      </c>
      <c r="D22" s="5"/>
      <c r="E22" s="68" t="str">
        <f t="shared" si="0"/>
        <v/>
      </c>
      <c r="F22" s="177"/>
      <c r="G22" s="19">
        <v>2</v>
      </c>
      <c r="H22" s="61"/>
      <c r="I22" s="7">
        <f>I25</f>
        <v>7573</v>
      </c>
      <c r="J22" s="5"/>
      <c r="K22" s="68" t="str">
        <f t="shared" si="3"/>
        <v/>
      </c>
      <c r="L22" s="164"/>
      <c r="M22" s="19">
        <v>2</v>
      </c>
      <c r="N22" s="122"/>
      <c r="O22" s="7">
        <f>O25</f>
        <v>7564</v>
      </c>
      <c r="P22" s="5"/>
      <c r="Q22" s="68" t="str">
        <f t="shared" si="1"/>
        <v/>
      </c>
      <c r="R22" s="177"/>
      <c r="S22" s="19">
        <v>2</v>
      </c>
      <c r="T22" s="61"/>
      <c r="U22" s="7">
        <f>U25</f>
        <v>7679</v>
      </c>
      <c r="V22" s="5"/>
      <c r="W22" s="68" t="str">
        <f t="shared" si="4"/>
        <v/>
      </c>
      <c r="X22" s="185"/>
      <c r="Y22" s="19">
        <v>2</v>
      </c>
      <c r="Z22" s="7"/>
      <c r="AA22" s="7">
        <f>AA25</f>
        <v>7839</v>
      </c>
      <c r="AB22" s="5"/>
      <c r="AC22" s="69" t="str">
        <f t="shared" si="2"/>
        <v/>
      </c>
      <c r="AD22" s="185"/>
      <c r="AF22" s="208"/>
      <c r="AG22" s="138"/>
      <c r="AH22" s="208"/>
      <c r="AI22" s="138"/>
      <c r="AJ22" s="155"/>
      <c r="AK22" s="98"/>
    </row>
    <row r="23" spans="1:37" ht="15" customHeight="1" thickBot="1">
      <c r="A23" s="80">
        <v>1</v>
      </c>
      <c r="B23" s="81"/>
      <c r="C23" s="82">
        <f>C24</f>
        <v>7733</v>
      </c>
      <c r="D23" s="30"/>
      <c r="E23" s="73" t="str">
        <f t="shared" si="0"/>
        <v/>
      </c>
      <c r="F23" s="180"/>
      <c r="G23" s="80">
        <v>1</v>
      </c>
      <c r="H23" s="81"/>
      <c r="I23" s="82">
        <f>I24</f>
        <v>7693</v>
      </c>
      <c r="J23" s="30"/>
      <c r="K23" s="73" t="str">
        <f t="shared" si="3"/>
        <v/>
      </c>
      <c r="L23" s="165"/>
      <c r="M23" s="80">
        <v>1</v>
      </c>
      <c r="N23" s="123"/>
      <c r="O23" s="82">
        <f>O24</f>
        <v>7684</v>
      </c>
      <c r="P23" s="30"/>
      <c r="Q23" s="73" t="str">
        <f t="shared" si="1"/>
        <v/>
      </c>
      <c r="R23" s="180"/>
      <c r="S23" s="80">
        <v>1</v>
      </c>
      <c r="T23" s="81"/>
      <c r="U23" s="82">
        <f>U24</f>
        <v>7794</v>
      </c>
      <c r="V23" s="30"/>
      <c r="W23" s="73" t="str">
        <f t="shared" si="4"/>
        <v/>
      </c>
      <c r="X23" s="186"/>
      <c r="Y23" s="80">
        <v>1</v>
      </c>
      <c r="Z23" s="82"/>
      <c r="AA23" s="82">
        <f>AA24</f>
        <v>8079</v>
      </c>
      <c r="AB23" s="30"/>
      <c r="AC23" s="71" t="str">
        <f t="shared" si="2"/>
        <v/>
      </c>
      <c r="AD23" s="186"/>
      <c r="AF23" s="209"/>
      <c r="AG23" s="139"/>
      <c r="AH23" s="209"/>
      <c r="AI23" s="139"/>
      <c r="AJ23" s="156"/>
      <c r="AK23" s="98"/>
    </row>
    <row r="24" spans="1:37" ht="14.5" customHeight="1">
      <c r="A24" s="76">
        <v>1</v>
      </c>
      <c r="B24" s="77"/>
      <c r="C24" s="78">
        <f t="shared" ref="C24:C37" si="5">G54</f>
        <v>7733</v>
      </c>
      <c r="D24" s="27"/>
      <c r="E24" s="79" t="str">
        <f t="shared" si="0"/>
        <v/>
      </c>
      <c r="F24" s="83" t="str">
        <f>IF(OR(ISBLANK(B23),ISBLANK(B24)),"",(B24-(C24+D24)-(B23-(C23+D23))))</f>
        <v/>
      </c>
      <c r="G24" s="76">
        <v>1</v>
      </c>
      <c r="H24" s="77"/>
      <c r="I24" s="78">
        <f t="shared" ref="I24:I31" si="6">O54</f>
        <v>7693</v>
      </c>
      <c r="J24" s="27"/>
      <c r="K24" s="79" t="str">
        <f t="shared" si="3"/>
        <v/>
      </c>
      <c r="L24" s="83" t="str">
        <f>IF(OR(ISBLANK(H23),ISBLANK(H24)),"",(H24-(I24+J24)-(H23-(I23+J23))))</f>
        <v/>
      </c>
      <c r="M24" s="76">
        <v>1</v>
      </c>
      <c r="N24" s="77"/>
      <c r="O24" s="78">
        <f t="shared" ref="O24:O37" si="7">V54</f>
        <v>7684</v>
      </c>
      <c r="P24" s="27"/>
      <c r="Q24" s="79" t="str">
        <f t="shared" si="1"/>
        <v/>
      </c>
      <c r="R24" s="83" t="str">
        <f>IF(OR(ISBLANK(N23),ISBLANK(N24)),"",(N24-(O24+P24)-(N23-(O23+P23))))</f>
        <v/>
      </c>
      <c r="S24" s="76">
        <v>1</v>
      </c>
      <c r="T24" s="77"/>
      <c r="U24" s="78">
        <f>O65</f>
        <v>7794</v>
      </c>
      <c r="V24" s="27"/>
      <c r="W24" s="79" t="str">
        <f t="shared" si="4"/>
        <v/>
      </c>
      <c r="X24" s="83" t="str">
        <f>IF(OR(ISBLANK(T23),ISBLANK(T24)),"",(T24-(U24+V24)-(T23-(U23+V23))))</f>
        <v/>
      </c>
      <c r="Y24" s="76">
        <v>1</v>
      </c>
      <c r="Z24" s="78"/>
      <c r="AA24" s="78">
        <f t="shared" ref="AA24:AA35" si="8">AF54</f>
        <v>8079</v>
      </c>
      <c r="AB24" s="27"/>
      <c r="AC24" s="84" t="str">
        <f t="shared" si="2"/>
        <v/>
      </c>
      <c r="AD24" s="83" t="str">
        <f>IF(OR(ISBLANK(Z23),ISBLANK(Z24)),"",(Z24-(AA24+AB24)-(Z23-(AA23+AB23))))</f>
        <v/>
      </c>
      <c r="AF24" s="255" t="s">
        <v>70</v>
      </c>
      <c r="AG24" s="140">
        <f>SUM(B24:B27,H24:H27)/8 - SUM(C24:C27,I24:I27)/8</f>
        <v>-7616.75</v>
      </c>
      <c r="AH24" s="210" t="s">
        <v>70</v>
      </c>
      <c r="AI24" s="153">
        <f>SUM(N24:N27,T24:T27)/8 - SUM(O24:O27,U24:U27)/8</f>
        <v>-7644.625</v>
      </c>
      <c r="AJ24" s="157">
        <f>AG24-AI24</f>
        <v>27.875</v>
      </c>
      <c r="AK24" s="98"/>
    </row>
    <row r="25" spans="1:37" ht="14.5" customHeight="1">
      <c r="A25" s="19">
        <v>2</v>
      </c>
      <c r="B25" s="61"/>
      <c r="C25" s="7">
        <f t="shared" si="5"/>
        <v>7613</v>
      </c>
      <c r="D25" s="5"/>
      <c r="E25" s="68" t="str">
        <f t="shared" si="0"/>
        <v/>
      </c>
      <c r="F25" s="62" t="str">
        <f>IF(OR(ISBLANK(B22),ISBLANK(B25)),"",(B25-(C25+D25)-(B22-(C22+D22))))</f>
        <v/>
      </c>
      <c r="G25" s="19">
        <v>2</v>
      </c>
      <c r="H25" s="61"/>
      <c r="I25" s="7">
        <f t="shared" si="6"/>
        <v>7573</v>
      </c>
      <c r="J25" s="5"/>
      <c r="K25" s="68" t="str">
        <f t="shared" si="3"/>
        <v/>
      </c>
      <c r="L25" s="62" t="str">
        <f>IF(OR(ISBLANK(H22),ISBLANK(H25)),"",(H25-(I25+J25)-(H22-(I22+J22))))</f>
        <v/>
      </c>
      <c r="M25" s="19">
        <v>2</v>
      </c>
      <c r="N25" s="61"/>
      <c r="O25" s="7">
        <f t="shared" si="7"/>
        <v>7564</v>
      </c>
      <c r="P25" s="5"/>
      <c r="Q25" s="68" t="str">
        <f t="shared" si="1"/>
        <v/>
      </c>
      <c r="R25" s="62" t="str">
        <f>IF(OR(ISBLANK(N22),ISBLANK(N25)),"",(N25-(O25+P25)-(N22-(O22+P22))))</f>
        <v/>
      </c>
      <c r="S25" s="19">
        <v>2</v>
      </c>
      <c r="T25" s="61"/>
      <c r="U25" s="7">
        <f>O66</f>
        <v>7679</v>
      </c>
      <c r="V25" s="5"/>
      <c r="W25" s="68" t="str">
        <f t="shared" si="4"/>
        <v/>
      </c>
      <c r="X25" s="62" t="str">
        <f>IF(OR(ISBLANK(T22),ISBLANK(T25)),"",(T25-(U25+V25)-(T22-(U22+V22))))</f>
        <v/>
      </c>
      <c r="Y25" s="19">
        <v>2</v>
      </c>
      <c r="Z25" s="7"/>
      <c r="AA25" s="7">
        <f t="shared" si="8"/>
        <v>7839</v>
      </c>
      <c r="AB25" s="5"/>
      <c r="AC25" s="69" t="str">
        <f t="shared" si="2"/>
        <v/>
      </c>
      <c r="AD25" s="62" t="str">
        <f>IF(OR(ISBLANK(Z22),ISBLANK(Z25)),"",(Z25-(AA25+AB25)-(Z22-(AA22+AB22))))</f>
        <v/>
      </c>
      <c r="AF25" s="208"/>
      <c r="AG25" s="138"/>
      <c r="AH25" s="208"/>
      <c r="AI25" s="138"/>
      <c r="AJ25" s="155"/>
      <c r="AK25" s="98"/>
    </row>
    <row r="26" spans="1:37" ht="14.5" customHeight="1">
      <c r="A26" s="19">
        <v>3</v>
      </c>
      <c r="B26" s="61"/>
      <c r="C26" s="7">
        <f t="shared" si="5"/>
        <v>7573</v>
      </c>
      <c r="D26" s="5"/>
      <c r="E26" s="68" t="str">
        <f t="shared" si="0"/>
        <v/>
      </c>
      <c r="F26" s="62" t="str">
        <f>IF(OR(ISBLANK(B21),ISBLANK(B26)),"",(B26-(C26+D26)-(B21-(C21+D21))))</f>
        <v/>
      </c>
      <c r="G26" s="19">
        <v>3</v>
      </c>
      <c r="H26" s="61"/>
      <c r="I26" s="7">
        <f t="shared" si="6"/>
        <v>7538</v>
      </c>
      <c r="J26" s="5"/>
      <c r="K26" s="68" t="str">
        <f t="shared" si="3"/>
        <v/>
      </c>
      <c r="L26" s="62" t="str">
        <f>IF(OR(ISBLANK(H21),ISBLANK(H26)),"",(H26-(I26+J26)-(H21-(I21+J21))))</f>
        <v/>
      </c>
      <c r="M26" s="19">
        <v>3</v>
      </c>
      <c r="N26" s="61"/>
      <c r="O26" s="7">
        <f t="shared" si="7"/>
        <v>7529</v>
      </c>
      <c r="P26" s="5"/>
      <c r="Q26" s="68" t="str">
        <f t="shared" si="1"/>
        <v/>
      </c>
      <c r="R26" s="62" t="str">
        <f>IF(OR(ISBLANK(N21),ISBLANK(N26)),"",(N26-(O26+P26)-(N21-(O21+P21))))</f>
        <v/>
      </c>
      <c r="S26" s="19">
        <v>3</v>
      </c>
      <c r="T26" s="61"/>
      <c r="U26" s="7">
        <f>O67</f>
        <v>7644</v>
      </c>
      <c r="V26" s="5"/>
      <c r="W26" s="68" t="str">
        <f t="shared" si="4"/>
        <v/>
      </c>
      <c r="X26" s="62" t="str">
        <f>IF(OR(ISBLANK(T21),ISBLANK(T26)),"",(T26-(U26+V26)-(T21-(U21+V21))))</f>
        <v/>
      </c>
      <c r="Y26" s="19">
        <v>3</v>
      </c>
      <c r="Z26" s="7"/>
      <c r="AA26" s="7">
        <f t="shared" si="8"/>
        <v>7644</v>
      </c>
      <c r="AB26" s="5"/>
      <c r="AC26" s="69" t="str">
        <f t="shared" si="2"/>
        <v/>
      </c>
      <c r="AD26" s="62" t="str">
        <f>IF(OR(ISBLANK(Z21),ISBLANK(Z26)),"",(Z26-(AA26+AB26)-(Z21-(AA21+AB21))))</f>
        <v/>
      </c>
      <c r="AF26" s="208"/>
      <c r="AG26" s="138"/>
      <c r="AH26" s="208"/>
      <c r="AI26" s="138"/>
      <c r="AJ26" s="155"/>
      <c r="AK26" s="98"/>
    </row>
    <row r="27" spans="1:37" ht="15" customHeight="1">
      <c r="A27" s="19">
        <v>4</v>
      </c>
      <c r="B27" s="61"/>
      <c r="C27" s="7">
        <f t="shared" si="5"/>
        <v>7623</v>
      </c>
      <c r="D27" s="5"/>
      <c r="E27" s="68" t="str">
        <f t="shared" si="0"/>
        <v/>
      </c>
      <c r="F27" s="62" t="str">
        <f>IF(OR(ISBLANK(B20),ISBLANK(B27)),"",(B27-(C27+D27)-(B20-(C20+D20))))</f>
        <v/>
      </c>
      <c r="G27" s="19">
        <v>4</v>
      </c>
      <c r="H27" s="61"/>
      <c r="I27" s="7">
        <f t="shared" si="6"/>
        <v>7588</v>
      </c>
      <c r="J27" s="5"/>
      <c r="K27" s="68" t="str">
        <f t="shared" si="3"/>
        <v/>
      </c>
      <c r="L27" s="62" t="str">
        <f>IF(OR(ISBLANK(H20),ISBLANK(H27)),"",(H27-(I27+J27)-(H20-(I20+J20))))</f>
        <v/>
      </c>
      <c r="M27" s="19">
        <v>4</v>
      </c>
      <c r="N27" s="61"/>
      <c r="O27" s="7">
        <f t="shared" si="7"/>
        <v>7579</v>
      </c>
      <c r="P27" s="5"/>
      <c r="Q27" s="68" t="str">
        <f t="shared" si="1"/>
        <v/>
      </c>
      <c r="R27" s="62" t="str">
        <f>IF(OR(ISBLANK(N20),ISBLANK(N27)),"",(N27-(O27+P27)-(N20-(O20+P20))))</f>
        <v/>
      </c>
      <c r="S27" s="19">
        <v>4</v>
      </c>
      <c r="T27" s="61"/>
      <c r="U27" s="7">
        <f t="shared" ref="U27:U31" si="9">O68</f>
        <v>7684</v>
      </c>
      <c r="V27" s="5"/>
      <c r="W27" s="68" t="str">
        <f t="shared" si="4"/>
        <v/>
      </c>
      <c r="X27" s="62" t="str">
        <f>IF(OR(ISBLANK(T20),ISBLANK(T27)),"",(T27-(U27+V27)-(T20-(U20+V20))))</f>
        <v/>
      </c>
      <c r="Y27" s="19">
        <v>4</v>
      </c>
      <c r="Z27" s="7"/>
      <c r="AA27" s="7">
        <f t="shared" si="8"/>
        <v>7634</v>
      </c>
      <c r="AB27" s="5"/>
      <c r="AC27" s="69" t="str">
        <f t="shared" si="2"/>
        <v/>
      </c>
      <c r="AD27" s="62" t="str">
        <f>IF(OR(ISBLANK(Z20),ISBLANK(Z27)),"",(Z27-(AA27+AB27)-(Z20-(AA20+AB20))))</f>
        <v/>
      </c>
      <c r="AF27" s="208"/>
      <c r="AG27" s="138"/>
      <c r="AH27" s="208"/>
      <c r="AI27" s="138"/>
      <c r="AJ27" s="155"/>
      <c r="AK27" s="98"/>
    </row>
    <row r="28" spans="1:37" ht="14.5" customHeight="1">
      <c r="A28" s="18">
        <v>5</v>
      </c>
      <c r="B28" s="60"/>
      <c r="C28" s="6">
        <f t="shared" si="5"/>
        <v>7553</v>
      </c>
      <c r="D28" s="5"/>
      <c r="E28" s="68" t="str">
        <f t="shared" si="0"/>
        <v/>
      </c>
      <c r="F28" s="62" t="str">
        <f>IF(OR(ISBLANK(B19),ISBLANK(B28)),"",(B28-(C28+D28)-(B19-(C19+D19))))</f>
        <v/>
      </c>
      <c r="G28" s="18">
        <v>5</v>
      </c>
      <c r="H28" s="60"/>
      <c r="I28" s="6">
        <f t="shared" si="6"/>
        <v>7513</v>
      </c>
      <c r="J28" s="5"/>
      <c r="K28" s="68" t="str">
        <f t="shared" si="3"/>
        <v/>
      </c>
      <c r="L28" s="62" t="str">
        <f>IF(OR(ISBLANK(H19),ISBLANK(H28)),"",(H28-(I28+J28)-(H19-(I19+J19))))</f>
        <v/>
      </c>
      <c r="M28" s="18">
        <v>5</v>
      </c>
      <c r="N28" s="60"/>
      <c r="O28" s="6">
        <f t="shared" si="7"/>
        <v>7494</v>
      </c>
      <c r="P28" s="5"/>
      <c r="Q28" s="68" t="str">
        <f t="shared" si="1"/>
        <v/>
      </c>
      <c r="R28" s="62" t="str">
        <f>IF(OR(ISBLANK(N19),ISBLANK(N28)),"",(N28-(O28+P28)-(N19-(O19+P19))))</f>
        <v/>
      </c>
      <c r="S28" s="18">
        <v>5</v>
      </c>
      <c r="T28" s="60"/>
      <c r="U28" s="6">
        <f t="shared" si="9"/>
        <v>7594</v>
      </c>
      <c r="V28" s="5"/>
      <c r="W28" s="68" t="str">
        <f t="shared" si="4"/>
        <v/>
      </c>
      <c r="X28" s="62" t="str">
        <f>IF(OR(ISBLANK(T19),ISBLANK(T28)),"",(T28-(U28+V28)-(T19-(U19+V19))))</f>
        <v/>
      </c>
      <c r="Y28" s="18">
        <v>5</v>
      </c>
      <c r="Z28" s="6"/>
      <c r="AA28" s="6">
        <f t="shared" si="8"/>
        <v>7454</v>
      </c>
      <c r="AB28" s="5"/>
      <c r="AC28" s="69" t="str">
        <f t="shared" si="2"/>
        <v/>
      </c>
      <c r="AD28" s="62" t="str">
        <f>IF(OR(ISBLANK(Z19),ISBLANK(Z28)),"",(Z28-(AA28+AB28)-(Z19-(AA19+AB19))))</f>
        <v/>
      </c>
      <c r="AF28" s="152" t="s">
        <v>71</v>
      </c>
      <c r="AG28" s="141">
        <f>SUM(B28:B31,H28:H31)/8 - SUM(I28:I31,C28:C31)/8</f>
        <v>-7389.875</v>
      </c>
      <c r="AH28" s="152" t="s">
        <v>71</v>
      </c>
      <c r="AI28" s="154">
        <f>SUM(N28:N31,T28:T31)/8 - SUM(O28:O31,U28:U31)/8</f>
        <v>-7410.875</v>
      </c>
      <c r="AJ28" s="155">
        <f>AG28-AI28</f>
        <v>21</v>
      </c>
      <c r="AK28" s="98"/>
    </row>
    <row r="29" spans="1:37" ht="14.5" customHeight="1">
      <c r="A29" s="18">
        <v>6</v>
      </c>
      <c r="B29" s="60"/>
      <c r="C29" s="6">
        <f t="shared" si="5"/>
        <v>7408</v>
      </c>
      <c r="D29" s="5"/>
      <c r="E29" s="68" t="str">
        <f t="shared" si="0"/>
        <v/>
      </c>
      <c r="F29" s="62" t="str">
        <f>IF(OR(ISBLANK(B18),ISBLANK(B29)),"",(B29-(C29+D29)-(B18-(C18+D18))))</f>
        <v/>
      </c>
      <c r="G29" s="18">
        <v>6</v>
      </c>
      <c r="H29" s="60"/>
      <c r="I29" s="6">
        <f t="shared" si="6"/>
        <v>7378</v>
      </c>
      <c r="J29" s="5"/>
      <c r="K29" s="68" t="str">
        <f t="shared" si="3"/>
        <v/>
      </c>
      <c r="L29" s="62" t="str">
        <f>IF(OR(ISBLANK(H18),ISBLANK(H29)),"",(H29-(I29+J29)-(H18-(I18+J18))))</f>
        <v/>
      </c>
      <c r="M29" s="18">
        <v>6</v>
      </c>
      <c r="N29" s="60"/>
      <c r="O29" s="6">
        <f t="shared" si="7"/>
        <v>7364</v>
      </c>
      <c r="P29" s="5"/>
      <c r="Q29" s="68" t="str">
        <f t="shared" si="1"/>
        <v/>
      </c>
      <c r="R29" s="62" t="str">
        <f>IF(OR(ISBLANK(N18),ISBLANK(N29)),"",(N29-(O29+P29)-(N18-(O18+P18))))</f>
        <v/>
      </c>
      <c r="S29" s="18">
        <v>6</v>
      </c>
      <c r="T29" s="60"/>
      <c r="U29" s="6">
        <f t="shared" si="9"/>
        <v>7464</v>
      </c>
      <c r="V29" s="5"/>
      <c r="W29" s="68" t="str">
        <f t="shared" si="4"/>
        <v/>
      </c>
      <c r="X29" s="62" t="str">
        <f>IF(OR(ISBLANK(T18),ISBLANK(T29)),"",(T29-(U29+V29)-(T18-(U18+V18))))</f>
        <v/>
      </c>
      <c r="Y29" s="18">
        <v>6</v>
      </c>
      <c r="Z29" s="6"/>
      <c r="AA29" s="6">
        <f t="shared" si="8"/>
        <v>7279</v>
      </c>
      <c r="AB29" s="5"/>
      <c r="AC29" s="69" t="str">
        <f t="shared" si="2"/>
        <v/>
      </c>
      <c r="AD29" s="62" t="str">
        <f>IF(OR(ISBLANK(Z18),ISBLANK(Z29)),"",(Z29-(AA29+AB29)-(Z18-(AA18+AB18))))</f>
        <v/>
      </c>
      <c r="AF29" s="152"/>
      <c r="AG29" s="141"/>
      <c r="AH29" s="152"/>
      <c r="AI29" s="141"/>
      <c r="AJ29" s="155"/>
      <c r="AK29" s="98"/>
    </row>
    <row r="30" spans="1:37" ht="14.5" customHeight="1">
      <c r="A30" s="18">
        <v>7</v>
      </c>
      <c r="B30" s="60"/>
      <c r="C30" s="6">
        <f t="shared" si="5"/>
        <v>7338</v>
      </c>
      <c r="D30" s="5"/>
      <c r="E30" s="68" t="str">
        <f t="shared" si="0"/>
        <v/>
      </c>
      <c r="F30" s="62" t="str">
        <f>IF(OR(ISBLANK(B17),ISBLANK(B30)),"",(B30-(C30+D30)-(B17-(C17+D17))))</f>
        <v/>
      </c>
      <c r="G30" s="18">
        <v>7</v>
      </c>
      <c r="H30" s="60"/>
      <c r="I30" s="6">
        <f t="shared" si="6"/>
        <v>7308</v>
      </c>
      <c r="J30" s="5"/>
      <c r="K30" s="68" t="str">
        <f t="shared" si="3"/>
        <v/>
      </c>
      <c r="L30" s="62" t="str">
        <f>IF(OR(ISBLANK(H17),ISBLANK(H30)),"",(H30-(I30+J30)-(H17-(I17+J17))))</f>
        <v/>
      </c>
      <c r="M30" s="18">
        <v>7</v>
      </c>
      <c r="N30" s="60"/>
      <c r="O30" s="6">
        <f t="shared" si="7"/>
        <v>7299</v>
      </c>
      <c r="P30" s="5"/>
      <c r="Q30" s="68" t="str">
        <f t="shared" si="1"/>
        <v/>
      </c>
      <c r="R30" s="62" t="str">
        <f>IF(OR(ISBLANK(N17),ISBLANK(N30)),"",(N30-(O30+P30)-(N17-(O17+P17))))</f>
        <v/>
      </c>
      <c r="S30" s="18">
        <v>7</v>
      </c>
      <c r="T30" s="60"/>
      <c r="U30" s="6">
        <f t="shared" si="9"/>
        <v>7384</v>
      </c>
      <c r="V30" s="5"/>
      <c r="W30" s="68" t="str">
        <f t="shared" si="4"/>
        <v/>
      </c>
      <c r="X30" s="62" t="str">
        <f>IF(OR(ISBLANK(T17),ISBLANK(T30)),"",(T30-(U30+V30)-(T17-(U17+V17))))</f>
        <v/>
      </c>
      <c r="Y30" s="18">
        <v>7</v>
      </c>
      <c r="Z30" s="6"/>
      <c r="AA30" s="6">
        <f t="shared" si="8"/>
        <v>7214</v>
      </c>
      <c r="AB30" s="5"/>
      <c r="AC30" s="69" t="str">
        <f t="shared" si="2"/>
        <v/>
      </c>
      <c r="AD30" s="62" t="str">
        <f>IF(OR(ISBLANK(Z17),ISBLANK(Z30)),"",(Z30-(AA30+AB30)-(Z17-(AA17+AB17))))</f>
        <v/>
      </c>
      <c r="AF30" s="152"/>
      <c r="AG30" s="141"/>
      <c r="AH30" s="152"/>
      <c r="AI30" s="141"/>
      <c r="AJ30" s="155"/>
      <c r="AK30" s="98"/>
    </row>
    <row r="31" spans="1:37" ht="15" customHeight="1" thickBot="1">
      <c r="A31" s="18">
        <v>8</v>
      </c>
      <c r="B31" s="60"/>
      <c r="C31" s="6">
        <f t="shared" si="5"/>
        <v>7323</v>
      </c>
      <c r="D31" s="5"/>
      <c r="E31" s="68" t="str">
        <f t="shared" si="0"/>
        <v/>
      </c>
      <c r="F31" s="62" t="str">
        <f>IF(OR(ISBLANK(B16),ISBLANK(B31)),"",(B31-(C31+D31)-(B16-(C16+D16))))</f>
        <v/>
      </c>
      <c r="G31" s="56">
        <v>8</v>
      </c>
      <c r="H31" s="64"/>
      <c r="I31" s="57">
        <f t="shared" si="6"/>
        <v>7298</v>
      </c>
      <c r="J31" s="30"/>
      <c r="K31" s="68" t="str">
        <f t="shared" si="3"/>
        <v/>
      </c>
      <c r="L31" s="65" t="str">
        <f>IF(OR(ISBLANK(H16),ISBLANK(H31)),"",(H31-(I31+J31)-(H16-(I16+J16))))</f>
        <v/>
      </c>
      <c r="M31" s="18">
        <v>8</v>
      </c>
      <c r="N31" s="60"/>
      <c r="O31" s="6">
        <f t="shared" si="7"/>
        <v>7304</v>
      </c>
      <c r="P31" s="5"/>
      <c r="Q31" s="68" t="str">
        <f t="shared" si="1"/>
        <v/>
      </c>
      <c r="R31" s="62" t="str">
        <f>IF(OR(ISBLANK(N16),ISBLANK(N31)),"",(N31-(O31+P31)-(N16-(O16+P16))))</f>
        <v/>
      </c>
      <c r="S31" s="132">
        <v>8</v>
      </c>
      <c r="T31" s="133"/>
      <c r="U31" s="134">
        <f t="shared" si="9"/>
        <v>7384</v>
      </c>
      <c r="V31" s="26"/>
      <c r="W31" s="103" t="str">
        <f t="shared" si="4"/>
        <v/>
      </c>
      <c r="X31" s="66" t="str">
        <f>IF(OR(ISBLANK(T16),ISBLANK(T31)),"",(T31-(U31+V31)-(T16-(U16+V16))))</f>
        <v/>
      </c>
      <c r="Y31" s="18">
        <v>8</v>
      </c>
      <c r="Z31" s="6"/>
      <c r="AA31" s="6">
        <f t="shared" si="8"/>
        <v>7284</v>
      </c>
      <c r="AB31" s="5"/>
      <c r="AC31" s="69" t="str">
        <f t="shared" si="2"/>
        <v/>
      </c>
      <c r="AD31" s="62" t="str">
        <f>IF(OR(ISBLANK(Z16),ISBLANK(Z31)),"",(Z31-(AA31+AB31)-(Z16-(AA16+AB16))))</f>
        <v/>
      </c>
      <c r="AF31" s="152"/>
      <c r="AG31" s="141"/>
      <c r="AH31" s="152"/>
      <c r="AI31" s="141"/>
      <c r="AJ31" s="155"/>
      <c r="AK31" s="98"/>
    </row>
    <row r="32" spans="1:37" ht="14.5" customHeight="1">
      <c r="A32" s="13">
        <v>9</v>
      </c>
      <c r="B32" s="59"/>
      <c r="C32" s="4">
        <f t="shared" si="5"/>
        <v>7126</v>
      </c>
      <c r="D32" s="5"/>
      <c r="E32" s="68" t="str">
        <f t="shared" si="0"/>
        <v/>
      </c>
      <c r="F32" s="62" t="str">
        <f>IF(OR(ISBLANK(B15),ISBLANK(B32)),"",(B32-(C32+D32)-(B15-(C15+D15))))</f>
        <v/>
      </c>
      <c r="G32" s="172" t="s">
        <v>32</v>
      </c>
      <c r="H32" s="173"/>
      <c r="I32" s="173"/>
      <c r="J32" s="173"/>
      <c r="K32" s="173"/>
      <c r="L32" s="174"/>
      <c r="M32" s="13">
        <v>9</v>
      </c>
      <c r="N32" s="59"/>
      <c r="O32" s="4">
        <f t="shared" si="7"/>
        <v>7128</v>
      </c>
      <c r="P32" s="5"/>
      <c r="Q32" s="68" t="str">
        <f t="shared" si="1"/>
        <v/>
      </c>
      <c r="R32" s="62" t="str">
        <f>IF(OR(ISBLANK(N15),ISBLANK(N32)),"",(N32-(O32+P32)-(N15-(O15+P15))))</f>
        <v/>
      </c>
      <c r="S32" s="172" t="s">
        <v>32</v>
      </c>
      <c r="T32" s="173"/>
      <c r="U32" s="173"/>
      <c r="V32" s="173"/>
      <c r="W32" s="173"/>
      <c r="X32" s="174"/>
      <c r="Y32" s="13">
        <v>9</v>
      </c>
      <c r="Z32" s="4"/>
      <c r="AA32" s="4">
        <f t="shared" si="8"/>
        <v>7124</v>
      </c>
      <c r="AB32" s="5"/>
      <c r="AC32" s="69" t="str">
        <f t="shared" si="2"/>
        <v/>
      </c>
      <c r="AD32" s="62" t="str">
        <f>IF(OR(ISBLANK(Z15),ISBLANK(Z32)),"",(Z32-(AA32+AB32)-(Z15-(AA15+AB15))))</f>
        <v/>
      </c>
      <c r="AF32" s="142" t="s">
        <v>72</v>
      </c>
      <c r="AG32" s="135">
        <f>SUM(B32:B35)/4 - SUM(C32:C35)/4</f>
        <v>-6996</v>
      </c>
      <c r="AH32" s="142" t="s">
        <v>72</v>
      </c>
      <c r="AI32" s="135">
        <f>SUM(N32:N35)/4 - SUM(O32:O35)/4</f>
        <v>-6999.25</v>
      </c>
      <c r="AJ32" s="145">
        <f>AG32-AI32</f>
        <v>3.25</v>
      </c>
      <c r="AK32" s="98"/>
    </row>
    <row r="33" spans="1:40" ht="14.5" customHeight="1">
      <c r="A33" s="13">
        <v>10</v>
      </c>
      <c r="B33" s="59"/>
      <c r="C33" s="4">
        <f t="shared" si="5"/>
        <v>7016</v>
      </c>
      <c r="D33" s="5"/>
      <c r="E33" s="68" t="str">
        <f t="shared" si="0"/>
        <v/>
      </c>
      <c r="F33" s="62" t="str">
        <f>IF(OR(ISBLANK(B14),ISBLANK(B33)),"",(B33-(C33+D33)-(B14-(C14+D14))))</f>
        <v/>
      </c>
      <c r="G33" s="175"/>
      <c r="H33" s="176"/>
      <c r="I33" s="176"/>
      <c r="J33" s="176"/>
      <c r="K33" s="176"/>
      <c r="L33" s="177"/>
      <c r="M33" s="13">
        <v>10</v>
      </c>
      <c r="N33" s="59"/>
      <c r="O33" s="4">
        <f t="shared" si="7"/>
        <v>7018</v>
      </c>
      <c r="P33" s="5"/>
      <c r="Q33" s="68" t="str">
        <f t="shared" si="1"/>
        <v/>
      </c>
      <c r="R33" s="62" t="str">
        <f>IF(OR(ISBLANK(N14),ISBLANK(N33)),"",(N33-(O33+P33)-(N14-(O14+P14))))</f>
        <v/>
      </c>
      <c r="S33" s="175"/>
      <c r="T33" s="254"/>
      <c r="U33" s="254"/>
      <c r="V33" s="254"/>
      <c r="W33" s="254"/>
      <c r="X33" s="177"/>
      <c r="Y33" s="13">
        <v>10</v>
      </c>
      <c r="Z33" s="4"/>
      <c r="AA33" s="4">
        <f t="shared" si="8"/>
        <v>7089</v>
      </c>
      <c r="AB33" s="5"/>
      <c r="AC33" s="69" t="str">
        <f t="shared" si="2"/>
        <v/>
      </c>
      <c r="AD33" s="62" t="str">
        <f>IF(OR(ISBLANK(Z14),ISBLANK(Z33)),"",(Z33-(AA33+AB33)-(Z14-(AA14+AB14))))</f>
        <v/>
      </c>
      <c r="AF33" s="143"/>
      <c r="AG33" s="136"/>
      <c r="AH33" s="143"/>
      <c r="AI33" s="136"/>
      <c r="AJ33" s="146"/>
      <c r="AK33" s="98"/>
    </row>
    <row r="34" spans="1:40" ht="15.65" customHeight="1">
      <c r="A34" s="13">
        <v>11</v>
      </c>
      <c r="B34" s="59"/>
      <c r="C34" s="4">
        <f t="shared" si="5"/>
        <v>6931</v>
      </c>
      <c r="D34" s="5"/>
      <c r="E34" s="68" t="str">
        <f t="shared" si="0"/>
        <v/>
      </c>
      <c r="F34" s="62" t="str">
        <f>IF(OR(ISBLANK(B13),ISBLANK(B34)),"",(B34-(C34+D34)-(B13-(C13+D13))))</f>
        <v/>
      </c>
      <c r="G34" s="175"/>
      <c r="H34" s="176"/>
      <c r="I34" s="176"/>
      <c r="J34" s="176"/>
      <c r="K34" s="176"/>
      <c r="L34" s="177"/>
      <c r="M34" s="13">
        <v>11</v>
      </c>
      <c r="N34" s="59"/>
      <c r="O34" s="4">
        <f t="shared" si="7"/>
        <v>6938</v>
      </c>
      <c r="P34" s="5"/>
      <c r="Q34" s="68" t="str">
        <f t="shared" si="1"/>
        <v/>
      </c>
      <c r="R34" s="62" t="str">
        <f>IF(OR(ISBLANK(N13),ISBLANK(N34)),"",(N34-(O34+P34)-(N13-(O13+P13))))</f>
        <v/>
      </c>
      <c r="S34" s="175"/>
      <c r="T34" s="254"/>
      <c r="U34" s="254"/>
      <c r="V34" s="254"/>
      <c r="W34" s="254"/>
      <c r="X34" s="177"/>
      <c r="Y34" s="13">
        <v>11</v>
      </c>
      <c r="Z34" s="4"/>
      <c r="AA34" s="4">
        <f t="shared" si="8"/>
        <v>7084</v>
      </c>
      <c r="AB34" s="5"/>
      <c r="AC34" s="69" t="str">
        <f t="shared" si="2"/>
        <v/>
      </c>
      <c r="AD34" s="62" t="str">
        <f>IF(OR(ISBLANK(Z13),ISBLANK(Z34)),"",(Z34-(AA34+AB34)-(Z13-(AA13+AB13))))</f>
        <v/>
      </c>
      <c r="AF34" s="143"/>
      <c r="AG34" s="136"/>
      <c r="AH34" s="143"/>
      <c r="AI34" s="136"/>
      <c r="AJ34" s="146"/>
      <c r="AK34" s="98"/>
    </row>
    <row r="35" spans="1:40" ht="16" customHeight="1" thickBot="1">
      <c r="A35" s="13">
        <v>12</v>
      </c>
      <c r="B35" s="59"/>
      <c r="C35" s="4">
        <f t="shared" si="5"/>
        <v>6911</v>
      </c>
      <c r="D35" s="5"/>
      <c r="E35" s="68" t="str">
        <f t="shared" si="0"/>
        <v/>
      </c>
      <c r="F35" s="62" t="str">
        <f>IF(OR(ISBLANK(B12),ISBLANK(B35)),"",(B35-(C35+D35)-(B12-(C12+D12))))</f>
        <v/>
      </c>
      <c r="G35" s="175"/>
      <c r="H35" s="176"/>
      <c r="I35" s="176"/>
      <c r="J35" s="176"/>
      <c r="K35" s="176"/>
      <c r="L35" s="177"/>
      <c r="M35" s="13">
        <v>12</v>
      </c>
      <c r="N35" s="59"/>
      <c r="O35" s="4">
        <f t="shared" si="7"/>
        <v>6913</v>
      </c>
      <c r="P35" s="5"/>
      <c r="Q35" s="68" t="str">
        <f t="shared" si="1"/>
        <v/>
      </c>
      <c r="R35" s="62" t="str">
        <f>IF(OR(ISBLANK(N12),ISBLANK(N35)),"",(N35-(O35+P35)-(N12-(O12+P12))))</f>
        <v/>
      </c>
      <c r="S35" s="175"/>
      <c r="T35" s="254"/>
      <c r="U35" s="254"/>
      <c r="V35" s="254"/>
      <c r="W35" s="254"/>
      <c r="X35" s="177"/>
      <c r="Y35" s="15">
        <v>12</v>
      </c>
      <c r="Z35" s="16"/>
      <c r="AA35" s="16">
        <f t="shared" si="8"/>
        <v>7154</v>
      </c>
      <c r="AB35" s="30"/>
      <c r="AC35" s="71" t="str">
        <f t="shared" si="2"/>
        <v/>
      </c>
      <c r="AD35" s="65" t="str">
        <f>IF(OR(ISBLANK(Z12),ISBLANK(Z35)),"",(Z35-(AA35+AB35)-(Z12-(AA12+AB12))))</f>
        <v/>
      </c>
      <c r="AF35" s="144"/>
      <c r="AG35" s="137"/>
      <c r="AH35" s="144"/>
      <c r="AI35" s="137"/>
      <c r="AJ35" s="147"/>
      <c r="AK35" s="98"/>
    </row>
    <row r="36" spans="1:40" ht="15.65" customHeight="1">
      <c r="A36" s="17">
        <v>13</v>
      </c>
      <c r="B36" s="58"/>
      <c r="C36" s="12">
        <f t="shared" si="5"/>
        <v>6773</v>
      </c>
      <c r="D36" s="5"/>
      <c r="E36" s="68" t="str">
        <f t="shared" si="0"/>
        <v/>
      </c>
      <c r="F36" s="62" t="str">
        <f>IF(OR(ISBLANK(B11),ISBLANK(B36)),"",(B36-(C36+D36)-(B11-(C11+D11))))</f>
        <v/>
      </c>
      <c r="G36" s="175"/>
      <c r="H36" s="176"/>
      <c r="I36" s="176"/>
      <c r="J36" s="176"/>
      <c r="K36" s="176"/>
      <c r="L36" s="177"/>
      <c r="M36" s="17">
        <v>13</v>
      </c>
      <c r="N36" s="58"/>
      <c r="O36" s="12">
        <f t="shared" si="7"/>
        <v>6783</v>
      </c>
      <c r="P36" s="5"/>
      <c r="Q36" s="68" t="str">
        <f t="shared" si="1"/>
        <v/>
      </c>
      <c r="R36" s="62" t="str">
        <f>IF(OR(ISBLANK(N11),ISBLANK(N36)),"",(N36-(O36+P36)-(N11-(O11+P11))))</f>
        <v/>
      </c>
      <c r="S36" s="175"/>
      <c r="T36" s="254"/>
      <c r="U36" s="254"/>
      <c r="V36" s="254"/>
      <c r="W36" s="254"/>
      <c r="X36" s="177"/>
      <c r="Y36" s="172" t="s">
        <v>32</v>
      </c>
      <c r="Z36" s="173"/>
      <c r="AA36" s="173"/>
      <c r="AB36" s="173"/>
      <c r="AC36" s="173"/>
      <c r="AD36" s="174"/>
      <c r="AF36" s="148" t="s">
        <v>65</v>
      </c>
      <c r="AG36" s="150">
        <f>SUM(B36:B37)/2 - SUM(C36:C37)/2</f>
        <v>-6763</v>
      </c>
      <c r="AH36" s="148" t="s">
        <v>65</v>
      </c>
      <c r="AI36" s="150">
        <f>SUM(N36:N37)/2- SUM(O36:O37)/2</f>
        <v>-6773</v>
      </c>
      <c r="AJ36" s="145">
        <f>AG36-AI36</f>
        <v>10</v>
      </c>
      <c r="AK36" s="98"/>
    </row>
    <row r="37" spans="1:40" ht="14.5" customHeight="1" thickBot="1">
      <c r="A37" s="115">
        <v>14</v>
      </c>
      <c r="B37" s="116"/>
      <c r="C37" s="117">
        <f t="shared" si="5"/>
        <v>6753</v>
      </c>
      <c r="D37" s="30"/>
      <c r="E37" s="73" t="str">
        <f t="shared" si="0"/>
        <v/>
      </c>
      <c r="F37" s="65" t="str">
        <f>IF(OR(ISBLANK(B10),ISBLANK(B37)),"",(B37-(C37+D37)-(B10-(C10+D10))))</f>
        <v/>
      </c>
      <c r="G37" s="175"/>
      <c r="H37" s="176"/>
      <c r="I37" s="176"/>
      <c r="J37" s="176"/>
      <c r="K37" s="176"/>
      <c r="L37" s="177"/>
      <c r="M37" s="115">
        <v>14</v>
      </c>
      <c r="N37" s="116"/>
      <c r="O37" s="117">
        <f t="shared" si="7"/>
        <v>6763</v>
      </c>
      <c r="P37" s="30"/>
      <c r="Q37" s="73" t="str">
        <f t="shared" si="1"/>
        <v/>
      </c>
      <c r="R37" s="65" t="str">
        <f>IF(OR(ISBLANK(N10),ISBLANK(N37)),"",(N37-(O37+P37)-(N10-(O10+P10))))</f>
        <v/>
      </c>
      <c r="S37" s="175"/>
      <c r="T37" s="254"/>
      <c r="U37" s="254"/>
      <c r="V37" s="254"/>
      <c r="W37" s="254"/>
      <c r="X37" s="177"/>
      <c r="Y37" s="175"/>
      <c r="Z37" s="176"/>
      <c r="AA37" s="176"/>
      <c r="AB37" s="176"/>
      <c r="AC37" s="176"/>
      <c r="AD37" s="177"/>
      <c r="AF37" s="149"/>
      <c r="AG37" s="151"/>
      <c r="AH37" s="149"/>
      <c r="AI37" s="151"/>
      <c r="AJ37" s="146"/>
      <c r="AK37" s="98"/>
    </row>
    <row r="38" spans="1:40" ht="14.5" customHeight="1">
      <c r="A38" s="175" t="s">
        <v>32</v>
      </c>
      <c r="B38" s="176"/>
      <c r="C38" s="176"/>
      <c r="D38" s="176"/>
      <c r="E38" s="176"/>
      <c r="F38" s="177"/>
      <c r="G38" s="175"/>
      <c r="H38" s="176"/>
      <c r="I38" s="176"/>
      <c r="J38" s="176"/>
      <c r="K38" s="176"/>
      <c r="L38" s="177"/>
      <c r="M38" s="175" t="s">
        <v>32</v>
      </c>
      <c r="N38" s="176"/>
      <c r="O38" s="176"/>
      <c r="P38" s="176"/>
      <c r="Q38" s="176"/>
      <c r="R38" s="177"/>
      <c r="S38" s="175"/>
      <c r="T38" s="254"/>
      <c r="U38" s="254"/>
      <c r="V38" s="254"/>
      <c r="W38" s="254"/>
      <c r="X38" s="177"/>
      <c r="Y38" s="175"/>
      <c r="Z38" s="176"/>
      <c r="AA38" s="176"/>
      <c r="AB38" s="176"/>
      <c r="AC38" s="176"/>
      <c r="AD38" s="177"/>
      <c r="AF38" s="202" t="s">
        <v>73</v>
      </c>
      <c r="AG38" s="203"/>
      <c r="AH38" s="203"/>
      <c r="AI38" s="203"/>
      <c r="AJ38" s="204"/>
      <c r="AK38" s="98"/>
    </row>
    <row r="39" spans="1:40" ht="15" customHeight="1" thickBot="1">
      <c r="A39" s="178"/>
      <c r="B39" s="179"/>
      <c r="C39" s="179"/>
      <c r="D39" s="179"/>
      <c r="E39" s="179"/>
      <c r="F39" s="180"/>
      <c r="G39" s="178"/>
      <c r="H39" s="179"/>
      <c r="I39" s="179"/>
      <c r="J39" s="179"/>
      <c r="K39" s="179"/>
      <c r="L39" s="180"/>
      <c r="M39" s="178"/>
      <c r="N39" s="179"/>
      <c r="O39" s="179"/>
      <c r="P39" s="179"/>
      <c r="Q39" s="179"/>
      <c r="R39" s="180"/>
      <c r="S39" s="178"/>
      <c r="T39" s="179"/>
      <c r="U39" s="179"/>
      <c r="V39" s="179"/>
      <c r="W39" s="179"/>
      <c r="X39" s="180"/>
      <c r="Y39" s="178"/>
      <c r="Z39" s="179"/>
      <c r="AA39" s="179"/>
      <c r="AB39" s="179"/>
      <c r="AC39" s="179"/>
      <c r="AD39" s="180"/>
      <c r="AF39" s="205"/>
      <c r="AG39" s="206"/>
      <c r="AH39" s="206"/>
      <c r="AI39" s="206"/>
      <c r="AJ39" s="207"/>
      <c r="AK39" s="98"/>
      <c r="AL39" s="98"/>
      <c r="AM39" s="98"/>
      <c r="AN39" s="98"/>
    </row>
    <row r="42" spans="1:40" ht="15" thickBot="1">
      <c r="AF42" s="105"/>
    </row>
    <row r="43" spans="1:40" ht="15" thickBot="1">
      <c r="A43" s="236" t="s">
        <v>33</v>
      </c>
      <c r="B43" s="237"/>
      <c r="C43" s="237"/>
      <c r="D43" s="237"/>
      <c r="E43" s="237"/>
      <c r="F43" s="260"/>
      <c r="I43" s="236" t="s">
        <v>39</v>
      </c>
      <c r="J43" s="237"/>
      <c r="K43" s="237"/>
      <c r="L43" s="237"/>
      <c r="M43" s="237"/>
      <c r="N43" s="260"/>
      <c r="P43" s="181" t="s">
        <v>30</v>
      </c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3"/>
    </row>
    <row r="44" spans="1:40" ht="15" thickBot="1">
      <c r="A44" s="35" t="s">
        <v>18</v>
      </c>
      <c r="B44" s="41" t="s">
        <v>34</v>
      </c>
      <c r="C44" s="36" t="s">
        <v>40</v>
      </c>
      <c r="D44" s="48" t="s">
        <v>41</v>
      </c>
      <c r="E44" s="51" t="s">
        <v>37</v>
      </c>
      <c r="F44" s="50" t="s">
        <v>38</v>
      </c>
      <c r="I44" s="35" t="s">
        <v>18</v>
      </c>
      <c r="J44" s="41" t="s">
        <v>34</v>
      </c>
      <c r="K44" s="36" t="s">
        <v>40</v>
      </c>
      <c r="L44" s="37" t="s">
        <v>41</v>
      </c>
      <c r="M44" s="49" t="s">
        <v>37</v>
      </c>
      <c r="N44" s="50" t="s">
        <v>38</v>
      </c>
      <c r="P44" s="193" t="s">
        <v>101</v>
      </c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5"/>
    </row>
    <row r="45" spans="1:40">
      <c r="A45" s="32" t="s">
        <v>56</v>
      </c>
      <c r="B45" s="34">
        <v>520</v>
      </c>
      <c r="C45" s="42"/>
      <c r="D45" s="45"/>
      <c r="E45" s="52">
        <f>C45-B45</f>
        <v>-520</v>
      </c>
      <c r="F45" s="53">
        <f>D45-B45</f>
        <v>-520</v>
      </c>
      <c r="I45" s="32" t="s">
        <v>69</v>
      </c>
      <c r="J45" s="34">
        <v>170</v>
      </c>
      <c r="K45" s="42"/>
      <c r="L45" s="45"/>
      <c r="M45" s="52">
        <f>J45-K45</f>
        <v>170</v>
      </c>
      <c r="N45" s="53">
        <f>J45-L45</f>
        <v>170</v>
      </c>
      <c r="P45" s="196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8"/>
    </row>
    <row r="46" spans="1:40" ht="15" thickBot="1">
      <c r="A46" s="13" t="s">
        <v>61</v>
      </c>
      <c r="B46" s="4">
        <v>490</v>
      </c>
      <c r="C46" s="43"/>
      <c r="D46" s="46"/>
      <c r="E46" s="13">
        <f>C46-B46</f>
        <v>-490</v>
      </c>
      <c r="F46" s="14">
        <f t="shared" ref="F46" si="10">D46-B46</f>
        <v>-490</v>
      </c>
      <c r="I46" s="15" t="s">
        <v>68</v>
      </c>
      <c r="J46" s="16">
        <v>115</v>
      </c>
      <c r="K46" s="44"/>
      <c r="L46" s="47"/>
      <c r="M46" s="15">
        <f>J46-K46</f>
        <v>115</v>
      </c>
      <c r="N46" s="31">
        <f>J46-L46</f>
        <v>115</v>
      </c>
      <c r="P46" s="196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8"/>
    </row>
    <row r="47" spans="1:40" ht="15" thickBot="1">
      <c r="A47" s="15" t="s">
        <v>10</v>
      </c>
      <c r="B47" s="16">
        <v>520</v>
      </c>
      <c r="C47" s="44"/>
      <c r="D47" s="47"/>
      <c r="E47" s="15">
        <f>C47-B47</f>
        <v>-520</v>
      </c>
      <c r="F47" s="31">
        <f>D47-B47</f>
        <v>-520</v>
      </c>
      <c r="P47" s="196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8"/>
    </row>
    <row r="48" spans="1:40" ht="15" thickBot="1">
      <c r="P48" s="199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1"/>
    </row>
    <row r="51" spans="1:32" ht="15" thickBot="1"/>
    <row r="52" spans="1:32" ht="15" thickBot="1">
      <c r="A52" s="190" t="s">
        <v>3</v>
      </c>
      <c r="B52" s="191"/>
      <c r="C52" s="191"/>
      <c r="D52" s="191"/>
      <c r="E52" s="191"/>
      <c r="F52" s="191"/>
      <c r="G52" s="192"/>
      <c r="I52" s="166" t="s">
        <v>9</v>
      </c>
      <c r="J52" s="167"/>
      <c r="K52" s="167"/>
      <c r="L52" s="167"/>
      <c r="M52" s="167"/>
      <c r="N52" s="167"/>
      <c r="O52" s="168"/>
      <c r="Q52" s="169" t="s">
        <v>10</v>
      </c>
      <c r="R52" s="170"/>
      <c r="S52" s="170"/>
      <c r="T52" s="170"/>
      <c r="U52" s="170"/>
      <c r="V52" s="171"/>
      <c r="Y52" s="169" t="s">
        <v>4</v>
      </c>
      <c r="Z52" s="170"/>
      <c r="AA52" s="170"/>
      <c r="AB52" s="170"/>
      <c r="AC52" s="170"/>
      <c r="AD52" s="170"/>
      <c r="AE52" s="170"/>
      <c r="AF52" s="171"/>
    </row>
    <row r="53" spans="1:32">
      <c r="A53" s="52"/>
      <c r="B53" s="106" t="s">
        <v>6</v>
      </c>
      <c r="C53" s="106" t="s">
        <v>26</v>
      </c>
      <c r="D53" s="106" t="s">
        <v>27</v>
      </c>
      <c r="E53" s="106" t="s">
        <v>28</v>
      </c>
      <c r="F53" s="106" t="s">
        <v>7</v>
      </c>
      <c r="G53" s="53" t="s">
        <v>8</v>
      </c>
      <c r="I53" s="13"/>
      <c r="J53" s="4" t="s">
        <v>6</v>
      </c>
      <c r="K53" s="4" t="s">
        <v>26</v>
      </c>
      <c r="L53" s="4" t="s">
        <v>27</v>
      </c>
      <c r="M53" s="4" t="s">
        <v>28</v>
      </c>
      <c r="N53" s="4" t="s">
        <v>7</v>
      </c>
      <c r="O53" s="14" t="s">
        <v>8</v>
      </c>
      <c r="Q53" s="13"/>
      <c r="R53" s="4" t="s">
        <v>6</v>
      </c>
      <c r="S53" s="4" t="s">
        <v>27</v>
      </c>
      <c r="T53" s="4" t="s">
        <v>85</v>
      </c>
      <c r="U53" s="4" t="s">
        <v>29</v>
      </c>
      <c r="V53" s="14" t="s">
        <v>8</v>
      </c>
      <c r="Y53" s="24"/>
      <c r="Z53" s="4" t="s">
        <v>6</v>
      </c>
      <c r="AA53" s="4" t="s">
        <v>26</v>
      </c>
      <c r="AB53" s="4" t="s">
        <v>27</v>
      </c>
      <c r="AC53" s="4" t="s">
        <v>28</v>
      </c>
      <c r="AD53" s="4" t="s">
        <v>25</v>
      </c>
      <c r="AE53" s="4" t="s">
        <v>7</v>
      </c>
      <c r="AF53" s="14" t="s">
        <v>8</v>
      </c>
    </row>
    <row r="54" spans="1:32">
      <c r="A54" s="13">
        <v>1</v>
      </c>
      <c r="B54" s="9">
        <v>260</v>
      </c>
      <c r="C54" s="8">
        <v>1240</v>
      </c>
      <c r="D54" s="8">
        <v>1150</v>
      </c>
      <c r="E54" s="10">
        <v>4600</v>
      </c>
      <c r="F54" s="11">
        <v>-37</v>
      </c>
      <c r="G54" s="20">
        <f t="shared" ref="G54:G61" si="11">B54+C54+D54+E54+F54+$W$4+$U$4</f>
        <v>7733</v>
      </c>
      <c r="I54" s="13">
        <v>1</v>
      </c>
      <c r="J54" s="9">
        <v>220</v>
      </c>
      <c r="K54" s="4">
        <f>C54</f>
        <v>1240</v>
      </c>
      <c r="L54" s="4">
        <f>D54</f>
        <v>1150</v>
      </c>
      <c r="M54" s="4">
        <f>E54</f>
        <v>4600</v>
      </c>
      <c r="N54" s="11">
        <v>-37</v>
      </c>
      <c r="O54" s="20">
        <f t="shared" ref="O54:O61" si="12">J54+K54+L54+M54+N54+$W$4+$U$4</f>
        <v>7693</v>
      </c>
      <c r="Q54" s="13">
        <v>1</v>
      </c>
      <c r="R54" s="9">
        <v>1465</v>
      </c>
      <c r="S54" s="8">
        <v>1100</v>
      </c>
      <c r="T54" s="10">
        <v>4615</v>
      </c>
      <c r="U54" s="11">
        <v>-16</v>
      </c>
      <c r="V54" s="20">
        <f t="shared" ref="V54:V65" si="13">R54+S54+T54+U54+$AC$4+$U$4</f>
        <v>7684</v>
      </c>
      <c r="Y54" s="24">
        <v>1</v>
      </c>
      <c r="Z54" s="9">
        <v>700</v>
      </c>
      <c r="AA54" s="8">
        <v>1510</v>
      </c>
      <c r="AB54" s="8">
        <v>2450</v>
      </c>
      <c r="AC54" s="10">
        <f>1970+1400</f>
        <v>3370</v>
      </c>
      <c r="AD54" s="40">
        <v>75</v>
      </c>
      <c r="AE54" s="11">
        <v>-26</v>
      </c>
      <c r="AF54" s="20">
        <f>Z54+AA54+AC54+AD54+AE54+AB54</f>
        <v>8079</v>
      </c>
    </row>
    <row r="55" spans="1:32">
      <c r="A55" s="13">
        <v>2</v>
      </c>
      <c r="B55" s="9">
        <v>250</v>
      </c>
      <c r="C55" s="8">
        <v>1130</v>
      </c>
      <c r="D55" s="4">
        <f>D54</f>
        <v>1150</v>
      </c>
      <c r="E55" s="4">
        <f>E54</f>
        <v>4600</v>
      </c>
      <c r="F55" s="11">
        <v>-37</v>
      </c>
      <c r="G55" s="20">
        <f t="shared" si="11"/>
        <v>7613</v>
      </c>
      <c r="I55" s="13">
        <v>2</v>
      </c>
      <c r="J55" s="9">
        <v>210</v>
      </c>
      <c r="K55" s="4">
        <f t="shared" ref="K55:K61" si="14">C55</f>
        <v>1130</v>
      </c>
      <c r="L55" s="4">
        <f>D54</f>
        <v>1150</v>
      </c>
      <c r="M55" s="4">
        <f>M54</f>
        <v>4600</v>
      </c>
      <c r="N55" s="11">
        <v>-37</v>
      </c>
      <c r="O55" s="20">
        <f t="shared" si="12"/>
        <v>7573</v>
      </c>
      <c r="Q55" s="13">
        <v>2</v>
      </c>
      <c r="R55" s="9">
        <v>1345</v>
      </c>
      <c r="S55" s="4">
        <f>S54</f>
        <v>1100</v>
      </c>
      <c r="T55" s="4">
        <f>T54</f>
        <v>4615</v>
      </c>
      <c r="U55" s="11">
        <v>-16</v>
      </c>
      <c r="V55" s="20">
        <f t="shared" si="13"/>
        <v>7564</v>
      </c>
      <c r="Y55" s="24">
        <v>2</v>
      </c>
      <c r="Z55" s="9">
        <v>460</v>
      </c>
      <c r="AA55" s="4">
        <f>AA54</f>
        <v>1510</v>
      </c>
      <c r="AB55" s="4">
        <f>AB54</f>
        <v>2450</v>
      </c>
      <c r="AC55" s="4">
        <f>AC54</f>
        <v>3370</v>
      </c>
      <c r="AD55" s="4">
        <f>AD54</f>
        <v>75</v>
      </c>
      <c r="AE55" s="11">
        <v>-26</v>
      </c>
      <c r="AF55" s="20">
        <f t="shared" ref="AF55:AF65" si="15">Z55+AA55+AC55+AD55+AE55+AB55</f>
        <v>7839</v>
      </c>
    </row>
    <row r="56" spans="1:32">
      <c r="A56" s="13">
        <v>3</v>
      </c>
      <c r="B56" s="9">
        <v>240</v>
      </c>
      <c r="C56" s="8">
        <v>1160</v>
      </c>
      <c r="D56" s="8">
        <v>1090</v>
      </c>
      <c r="E56" s="4">
        <f>E54</f>
        <v>4600</v>
      </c>
      <c r="F56" s="11">
        <v>-37</v>
      </c>
      <c r="G56" s="20">
        <f t="shared" si="11"/>
        <v>7573</v>
      </c>
      <c r="I56" s="13">
        <v>3</v>
      </c>
      <c r="J56" s="9">
        <v>205</v>
      </c>
      <c r="K56" s="4">
        <f t="shared" si="14"/>
        <v>1160</v>
      </c>
      <c r="L56" s="4">
        <f>D56</f>
        <v>1090</v>
      </c>
      <c r="M56" s="4">
        <f>M54</f>
        <v>4600</v>
      </c>
      <c r="N56" s="11">
        <v>-37</v>
      </c>
      <c r="O56" s="20">
        <f t="shared" si="12"/>
        <v>7538</v>
      </c>
      <c r="Q56" s="13">
        <v>3</v>
      </c>
      <c r="R56" s="9">
        <v>1355</v>
      </c>
      <c r="S56" s="8">
        <v>1055</v>
      </c>
      <c r="T56" s="4">
        <f>T54</f>
        <v>4615</v>
      </c>
      <c r="U56" s="11">
        <v>-16</v>
      </c>
      <c r="V56" s="20">
        <f t="shared" si="13"/>
        <v>7529</v>
      </c>
      <c r="Y56" s="24">
        <v>3</v>
      </c>
      <c r="Z56" s="9">
        <v>600</v>
      </c>
      <c r="AA56" s="8">
        <v>1175</v>
      </c>
      <c r="AB56" s="4">
        <f>AB54</f>
        <v>2450</v>
      </c>
      <c r="AC56" s="4">
        <f>AC54</f>
        <v>3370</v>
      </c>
      <c r="AD56" s="4">
        <f>AD54</f>
        <v>75</v>
      </c>
      <c r="AE56" s="11">
        <v>-26</v>
      </c>
      <c r="AF56" s="20">
        <f t="shared" si="15"/>
        <v>7644</v>
      </c>
    </row>
    <row r="57" spans="1:32">
      <c r="A57" s="13">
        <v>4</v>
      </c>
      <c r="B57" s="9">
        <v>270</v>
      </c>
      <c r="C57" s="8">
        <v>1180</v>
      </c>
      <c r="D57" s="4">
        <f>D56</f>
        <v>1090</v>
      </c>
      <c r="E57" s="4">
        <f>E54</f>
        <v>4600</v>
      </c>
      <c r="F57" s="11">
        <v>-37</v>
      </c>
      <c r="G57" s="20">
        <f t="shared" si="11"/>
        <v>7623</v>
      </c>
      <c r="I57" s="13">
        <v>4</v>
      </c>
      <c r="J57" s="9">
        <v>235</v>
      </c>
      <c r="K57" s="4">
        <f t="shared" si="14"/>
        <v>1180</v>
      </c>
      <c r="L57" s="4">
        <f>D56</f>
        <v>1090</v>
      </c>
      <c r="M57" s="4">
        <f>M54</f>
        <v>4600</v>
      </c>
      <c r="N57" s="11">
        <v>-37</v>
      </c>
      <c r="O57" s="20">
        <f t="shared" si="12"/>
        <v>7588</v>
      </c>
      <c r="Q57" s="13">
        <v>4</v>
      </c>
      <c r="R57" s="9">
        <v>1405</v>
      </c>
      <c r="S57" s="4">
        <f>S56</f>
        <v>1055</v>
      </c>
      <c r="T57" s="4">
        <f>T54</f>
        <v>4615</v>
      </c>
      <c r="U57" s="11">
        <v>-16</v>
      </c>
      <c r="V57" s="20">
        <f t="shared" si="13"/>
        <v>7579</v>
      </c>
      <c r="Y57" s="24">
        <v>4</v>
      </c>
      <c r="Z57" s="9">
        <v>590</v>
      </c>
      <c r="AA57" s="4">
        <f>AA56</f>
        <v>1175</v>
      </c>
      <c r="AB57" s="4">
        <f>AB54</f>
        <v>2450</v>
      </c>
      <c r="AC57" s="4">
        <f>AC54</f>
        <v>3370</v>
      </c>
      <c r="AD57" s="4">
        <f>AD54</f>
        <v>75</v>
      </c>
      <c r="AE57" s="11">
        <v>-26</v>
      </c>
      <c r="AF57" s="20">
        <f t="shared" si="15"/>
        <v>7634</v>
      </c>
    </row>
    <row r="58" spans="1:32">
      <c r="A58" s="13">
        <v>5</v>
      </c>
      <c r="B58" s="9">
        <v>230</v>
      </c>
      <c r="C58" s="8">
        <v>1150</v>
      </c>
      <c r="D58" s="8">
        <v>1080</v>
      </c>
      <c r="E58" s="10">
        <v>4610</v>
      </c>
      <c r="F58" s="11">
        <v>-37</v>
      </c>
      <c r="G58" s="20">
        <f t="shared" si="11"/>
        <v>7553</v>
      </c>
      <c r="I58" s="13">
        <v>5</v>
      </c>
      <c r="J58" s="9">
        <v>190</v>
      </c>
      <c r="K58" s="4">
        <f t="shared" si="14"/>
        <v>1150</v>
      </c>
      <c r="L58" s="4">
        <f>D58</f>
        <v>1080</v>
      </c>
      <c r="M58" s="4">
        <f>E58</f>
        <v>4610</v>
      </c>
      <c r="N58" s="11">
        <v>-37</v>
      </c>
      <c r="O58" s="20">
        <f t="shared" si="12"/>
        <v>7513</v>
      </c>
      <c r="Q58" s="13">
        <v>5</v>
      </c>
      <c r="R58" s="9">
        <v>1360</v>
      </c>
      <c r="S58" s="8">
        <v>985</v>
      </c>
      <c r="T58" s="10">
        <v>4645</v>
      </c>
      <c r="U58" s="11">
        <v>-16</v>
      </c>
      <c r="V58" s="20">
        <f t="shared" si="13"/>
        <v>7494</v>
      </c>
      <c r="Y58" s="24">
        <v>5</v>
      </c>
      <c r="Z58" s="9">
        <v>625</v>
      </c>
      <c r="AA58" s="8">
        <v>1210</v>
      </c>
      <c r="AB58" s="8">
        <v>2200</v>
      </c>
      <c r="AC58" s="4">
        <f>AC54</f>
        <v>3370</v>
      </c>
      <c r="AD58" s="4">
        <f>AD54</f>
        <v>75</v>
      </c>
      <c r="AE58" s="11">
        <v>-26</v>
      </c>
      <c r="AF58" s="20">
        <f t="shared" si="15"/>
        <v>7454</v>
      </c>
    </row>
    <row r="59" spans="1:32">
      <c r="A59" s="13">
        <v>6</v>
      </c>
      <c r="B59" s="9">
        <v>230</v>
      </c>
      <c r="C59" s="8">
        <v>1005</v>
      </c>
      <c r="D59" s="4">
        <f>D58</f>
        <v>1080</v>
      </c>
      <c r="E59" s="4">
        <f>E58</f>
        <v>4610</v>
      </c>
      <c r="F59" s="11">
        <v>-37</v>
      </c>
      <c r="G59" s="20">
        <f t="shared" si="11"/>
        <v>7408</v>
      </c>
      <c r="I59" s="13">
        <v>6</v>
      </c>
      <c r="J59" s="9">
        <v>200</v>
      </c>
      <c r="K59" s="4">
        <f t="shared" si="14"/>
        <v>1005</v>
      </c>
      <c r="L59" s="4">
        <f>D58</f>
        <v>1080</v>
      </c>
      <c r="M59" s="4">
        <f>M58</f>
        <v>4610</v>
      </c>
      <c r="N59" s="11">
        <v>-37</v>
      </c>
      <c r="O59" s="20">
        <f t="shared" si="12"/>
        <v>7378</v>
      </c>
      <c r="Q59" s="13">
        <v>6</v>
      </c>
      <c r="R59" s="9">
        <v>1230</v>
      </c>
      <c r="S59" s="4">
        <f>S58</f>
        <v>985</v>
      </c>
      <c r="T59" s="4">
        <f>T58</f>
        <v>4645</v>
      </c>
      <c r="U59" s="11">
        <v>-16</v>
      </c>
      <c r="V59" s="20">
        <f t="shared" si="13"/>
        <v>7364</v>
      </c>
      <c r="Y59" s="24">
        <v>6</v>
      </c>
      <c r="Z59" s="9">
        <v>450</v>
      </c>
      <c r="AA59" s="4">
        <f>AA58</f>
        <v>1210</v>
      </c>
      <c r="AB59" s="4">
        <f>AB58</f>
        <v>2200</v>
      </c>
      <c r="AC59" s="4">
        <f>AC54</f>
        <v>3370</v>
      </c>
      <c r="AD59" s="40">
        <v>75</v>
      </c>
      <c r="AE59" s="11">
        <v>-26</v>
      </c>
      <c r="AF59" s="20">
        <f t="shared" si="15"/>
        <v>7279</v>
      </c>
    </row>
    <row r="60" spans="1:32">
      <c r="A60" s="13">
        <v>7</v>
      </c>
      <c r="B60" s="9">
        <v>220</v>
      </c>
      <c r="C60" s="8">
        <v>1015</v>
      </c>
      <c r="D60" s="8">
        <v>1010</v>
      </c>
      <c r="E60" s="4">
        <f>E58</f>
        <v>4610</v>
      </c>
      <c r="F60" s="11">
        <v>-37</v>
      </c>
      <c r="G60" s="20">
        <f t="shared" si="11"/>
        <v>7338</v>
      </c>
      <c r="I60" s="13">
        <v>7</v>
      </c>
      <c r="J60" s="9">
        <v>190</v>
      </c>
      <c r="K60" s="4">
        <f t="shared" si="14"/>
        <v>1015</v>
      </c>
      <c r="L60" s="4">
        <f>D60</f>
        <v>1010</v>
      </c>
      <c r="M60" s="4">
        <f>M58</f>
        <v>4610</v>
      </c>
      <c r="N60" s="11">
        <v>-37</v>
      </c>
      <c r="O60" s="20">
        <f t="shared" si="12"/>
        <v>7308</v>
      </c>
      <c r="Q60" s="13">
        <v>7</v>
      </c>
      <c r="R60" s="9">
        <v>1220</v>
      </c>
      <c r="S60" s="8">
        <v>930</v>
      </c>
      <c r="T60" s="4">
        <f>T58</f>
        <v>4645</v>
      </c>
      <c r="U60" s="11">
        <v>-16</v>
      </c>
      <c r="V60" s="20">
        <f t="shared" si="13"/>
        <v>7299</v>
      </c>
      <c r="Y60" s="24">
        <v>7</v>
      </c>
      <c r="Z60" s="9">
        <v>475</v>
      </c>
      <c r="AA60" s="8">
        <v>1120</v>
      </c>
      <c r="AB60" s="4">
        <f>AB59</f>
        <v>2200</v>
      </c>
      <c r="AC60" s="4">
        <f>AC54</f>
        <v>3370</v>
      </c>
      <c r="AD60" s="4">
        <f>AD59</f>
        <v>75</v>
      </c>
      <c r="AE60" s="11">
        <v>-26</v>
      </c>
      <c r="AF60" s="20">
        <f t="shared" si="15"/>
        <v>7214</v>
      </c>
    </row>
    <row r="61" spans="1:32" ht="15" thickBot="1">
      <c r="A61" s="13">
        <v>8</v>
      </c>
      <c r="B61" s="9">
        <v>270</v>
      </c>
      <c r="C61" s="8">
        <v>950</v>
      </c>
      <c r="D61" s="4">
        <f>D60</f>
        <v>1010</v>
      </c>
      <c r="E61" s="4">
        <f>E58</f>
        <v>4610</v>
      </c>
      <c r="F61" s="11">
        <v>-37</v>
      </c>
      <c r="G61" s="20">
        <f t="shared" si="11"/>
        <v>7323</v>
      </c>
      <c r="I61" s="15">
        <v>8</v>
      </c>
      <c r="J61" s="21">
        <v>245</v>
      </c>
      <c r="K61" s="16">
        <f t="shared" si="14"/>
        <v>950</v>
      </c>
      <c r="L61" s="16">
        <f>D60</f>
        <v>1010</v>
      </c>
      <c r="M61" s="16">
        <f>M58</f>
        <v>4610</v>
      </c>
      <c r="N61" s="23">
        <v>-37</v>
      </c>
      <c r="O61" s="22">
        <f t="shared" si="12"/>
        <v>7298</v>
      </c>
      <c r="Q61" s="13">
        <v>8</v>
      </c>
      <c r="R61" s="9">
        <v>1225</v>
      </c>
      <c r="S61" s="4">
        <f>S60</f>
        <v>930</v>
      </c>
      <c r="T61" s="4">
        <f>T58</f>
        <v>4645</v>
      </c>
      <c r="U61" s="11">
        <v>-16</v>
      </c>
      <c r="V61" s="20">
        <f t="shared" si="13"/>
        <v>7304</v>
      </c>
      <c r="Y61" s="24">
        <v>8</v>
      </c>
      <c r="Z61" s="9">
        <v>545</v>
      </c>
      <c r="AA61" s="4">
        <f>AA60</f>
        <v>1120</v>
      </c>
      <c r="AB61" s="4">
        <f>AB59</f>
        <v>2200</v>
      </c>
      <c r="AC61" s="4">
        <f>AC54</f>
        <v>3370</v>
      </c>
      <c r="AD61" s="4">
        <f>AD59</f>
        <v>75</v>
      </c>
      <c r="AE61" s="11">
        <v>-26</v>
      </c>
      <c r="AF61" s="20">
        <f t="shared" si="15"/>
        <v>7284</v>
      </c>
    </row>
    <row r="62" spans="1:32" ht="15" thickBot="1">
      <c r="A62" s="13">
        <v>9</v>
      </c>
      <c r="B62" s="9">
        <v>775</v>
      </c>
      <c r="C62" s="8">
        <v>760</v>
      </c>
      <c r="D62" s="8">
        <v>2725</v>
      </c>
      <c r="E62" s="10">
        <v>2400</v>
      </c>
      <c r="F62" s="11">
        <v>-24</v>
      </c>
      <c r="G62" s="20">
        <f t="shared" ref="G62:G65" si="16">B62+C62+D62+E62+F62+$Y$4+$U$4</f>
        <v>7126</v>
      </c>
      <c r="Q62" s="13">
        <v>9</v>
      </c>
      <c r="R62" s="9">
        <v>760</v>
      </c>
      <c r="S62" s="8">
        <v>760</v>
      </c>
      <c r="T62" s="10">
        <v>5100</v>
      </c>
      <c r="U62" s="11">
        <v>-12</v>
      </c>
      <c r="V62" s="20">
        <f t="shared" si="13"/>
        <v>7128</v>
      </c>
      <c r="Y62" s="24">
        <v>9</v>
      </c>
      <c r="Z62" s="9">
        <v>470</v>
      </c>
      <c r="AA62" s="8">
        <v>705</v>
      </c>
      <c r="AB62" s="8">
        <v>2530</v>
      </c>
      <c r="AC62" s="4">
        <f>AC54</f>
        <v>3370</v>
      </c>
      <c r="AD62" s="4">
        <f>AD59</f>
        <v>75</v>
      </c>
      <c r="AE62" s="11">
        <v>-26</v>
      </c>
      <c r="AF62" s="20">
        <f t="shared" si="15"/>
        <v>7124</v>
      </c>
    </row>
    <row r="63" spans="1:32" ht="15" thickBot="1">
      <c r="A63" s="13">
        <v>10</v>
      </c>
      <c r="B63" s="9">
        <v>665</v>
      </c>
      <c r="C63" s="4">
        <f>C62</f>
        <v>760</v>
      </c>
      <c r="D63" s="4">
        <f>D62</f>
        <v>2725</v>
      </c>
      <c r="E63" s="4">
        <f>E62</f>
        <v>2400</v>
      </c>
      <c r="F63" s="11">
        <v>-24</v>
      </c>
      <c r="G63" s="20">
        <f t="shared" si="16"/>
        <v>7016</v>
      </c>
      <c r="I63" s="160" t="s">
        <v>11</v>
      </c>
      <c r="J63" s="161"/>
      <c r="K63" s="161"/>
      <c r="L63" s="161"/>
      <c r="M63" s="161"/>
      <c r="N63" s="161"/>
      <c r="O63" s="162"/>
      <c r="Q63" s="13">
        <v>10</v>
      </c>
      <c r="R63" s="9">
        <v>650</v>
      </c>
      <c r="S63" s="4">
        <f>S62</f>
        <v>760</v>
      </c>
      <c r="T63" s="4">
        <f>T62</f>
        <v>5100</v>
      </c>
      <c r="U63" s="11">
        <v>-12</v>
      </c>
      <c r="V63" s="20">
        <f t="shared" si="13"/>
        <v>7018</v>
      </c>
      <c r="Y63" s="24">
        <v>10</v>
      </c>
      <c r="Z63" s="9">
        <v>435</v>
      </c>
      <c r="AA63" s="4">
        <f>AA62</f>
        <v>705</v>
      </c>
      <c r="AB63" s="4">
        <f>AB62</f>
        <v>2530</v>
      </c>
      <c r="AC63" s="4">
        <f>AC54</f>
        <v>3370</v>
      </c>
      <c r="AD63" s="40">
        <v>75</v>
      </c>
      <c r="AE63" s="11">
        <v>-26</v>
      </c>
      <c r="AF63" s="20">
        <f t="shared" si="15"/>
        <v>7089</v>
      </c>
    </row>
    <row r="64" spans="1:32">
      <c r="A64" s="13">
        <v>11</v>
      </c>
      <c r="B64" s="9">
        <v>685</v>
      </c>
      <c r="C64" s="8">
        <v>655</v>
      </c>
      <c r="D64" s="4">
        <f>D62</f>
        <v>2725</v>
      </c>
      <c r="E64" s="4">
        <f>E62</f>
        <v>2400</v>
      </c>
      <c r="F64" s="11">
        <v>-24</v>
      </c>
      <c r="G64" s="20">
        <f t="shared" si="16"/>
        <v>6931</v>
      </c>
      <c r="I64" s="32"/>
      <c r="J64" s="34" t="s">
        <v>6</v>
      </c>
      <c r="K64" s="34" t="s">
        <v>26</v>
      </c>
      <c r="L64" s="34" t="s">
        <v>27</v>
      </c>
      <c r="M64" s="34" t="s">
        <v>28</v>
      </c>
      <c r="N64" s="34" t="s">
        <v>7</v>
      </c>
      <c r="O64" s="33" t="s">
        <v>8</v>
      </c>
      <c r="Q64" s="13">
        <v>11</v>
      </c>
      <c r="R64" s="9">
        <v>695</v>
      </c>
      <c r="S64" s="8">
        <v>635</v>
      </c>
      <c r="T64" s="4">
        <f>T62</f>
        <v>5100</v>
      </c>
      <c r="U64" s="11">
        <v>-12</v>
      </c>
      <c r="V64" s="20">
        <f t="shared" si="13"/>
        <v>6938</v>
      </c>
      <c r="Y64" s="24">
        <v>11</v>
      </c>
      <c r="Z64" s="9">
        <v>250</v>
      </c>
      <c r="AA64" s="8">
        <v>885</v>
      </c>
      <c r="AB64" s="4">
        <f>AB63</f>
        <v>2530</v>
      </c>
      <c r="AC64" s="4">
        <f>AC54</f>
        <v>3370</v>
      </c>
      <c r="AD64" s="4">
        <f>AD63</f>
        <v>75</v>
      </c>
      <c r="AE64" s="11">
        <v>-26</v>
      </c>
      <c r="AF64" s="20">
        <f t="shared" si="15"/>
        <v>7084</v>
      </c>
    </row>
    <row r="65" spans="1:32" ht="15" thickBot="1">
      <c r="A65" s="13">
        <v>12</v>
      </c>
      <c r="B65" s="9">
        <v>665</v>
      </c>
      <c r="C65" s="4">
        <f>C64</f>
        <v>655</v>
      </c>
      <c r="D65" s="4">
        <f>D62</f>
        <v>2725</v>
      </c>
      <c r="E65" s="4">
        <f>E62</f>
        <v>2400</v>
      </c>
      <c r="F65" s="11">
        <v>-24</v>
      </c>
      <c r="G65" s="20">
        <f t="shared" si="16"/>
        <v>6911</v>
      </c>
      <c r="I65" s="13">
        <v>1</v>
      </c>
      <c r="J65" s="9">
        <v>1575</v>
      </c>
      <c r="K65" s="4"/>
      <c r="L65" s="4">
        <f>S54</f>
        <v>1100</v>
      </c>
      <c r="M65" s="4">
        <f>T54</f>
        <v>4615</v>
      </c>
      <c r="N65" s="11">
        <v>-16</v>
      </c>
      <c r="O65" s="20">
        <f t="shared" ref="O65:O72" si="17">J65+K65+L65+M65+N65+$AC$4+$U$4</f>
        <v>7794</v>
      </c>
      <c r="Q65" s="13">
        <v>12</v>
      </c>
      <c r="R65" s="9">
        <v>670</v>
      </c>
      <c r="S65" s="4">
        <f>S64</f>
        <v>635</v>
      </c>
      <c r="T65" s="4">
        <f>T62</f>
        <v>5100</v>
      </c>
      <c r="U65" s="11">
        <v>-12</v>
      </c>
      <c r="V65" s="20">
        <f t="shared" si="13"/>
        <v>6913</v>
      </c>
      <c r="Y65" s="25">
        <v>12</v>
      </c>
      <c r="Z65" s="21">
        <v>320</v>
      </c>
      <c r="AA65" s="16">
        <f>AA64</f>
        <v>885</v>
      </c>
      <c r="AB65" s="16">
        <f>AB63</f>
        <v>2530</v>
      </c>
      <c r="AC65" s="16">
        <f>AC54</f>
        <v>3370</v>
      </c>
      <c r="AD65" s="16">
        <f>AD63</f>
        <v>75</v>
      </c>
      <c r="AE65" s="11">
        <v>-26</v>
      </c>
      <c r="AF65" s="22">
        <f t="shared" si="15"/>
        <v>7154</v>
      </c>
    </row>
    <row r="66" spans="1:32">
      <c r="A66" s="13">
        <v>13</v>
      </c>
      <c r="B66" s="9">
        <v>525</v>
      </c>
      <c r="C66" s="8">
        <v>625</v>
      </c>
      <c r="D66" s="8">
        <v>2750</v>
      </c>
      <c r="E66" s="4">
        <f>E62</f>
        <v>2400</v>
      </c>
      <c r="F66" s="11">
        <v>-17</v>
      </c>
      <c r="G66" s="20">
        <f>B66+C66+D66+E66+F66+$AA$4+$U$4</f>
        <v>6773</v>
      </c>
      <c r="I66" s="13">
        <v>2</v>
      </c>
      <c r="J66" s="9">
        <v>1460</v>
      </c>
      <c r="K66" s="4"/>
      <c r="L66" s="4">
        <f>S54</f>
        <v>1100</v>
      </c>
      <c r="M66" s="4">
        <f>T54</f>
        <v>4615</v>
      </c>
      <c r="N66" s="11">
        <v>-16</v>
      </c>
      <c r="O66" s="20">
        <f t="shared" si="17"/>
        <v>7679</v>
      </c>
      <c r="Q66" s="13">
        <v>13</v>
      </c>
      <c r="R66" s="9">
        <v>535</v>
      </c>
      <c r="S66" s="111">
        <f>C66</f>
        <v>625</v>
      </c>
      <c r="T66" s="4">
        <f>E62+D66</f>
        <v>5150</v>
      </c>
      <c r="U66" s="11">
        <v>-17</v>
      </c>
      <c r="V66" s="20">
        <f>R66+S66+T66+U66+$AA$4+$U$4</f>
        <v>6783</v>
      </c>
    </row>
    <row r="67" spans="1:32" ht="15" thickBot="1">
      <c r="A67" s="15">
        <v>14</v>
      </c>
      <c r="B67" s="21">
        <v>340</v>
      </c>
      <c r="C67" s="128">
        <v>790</v>
      </c>
      <c r="D67" s="16">
        <f>D66</f>
        <v>2750</v>
      </c>
      <c r="E67" s="16">
        <f>E62</f>
        <v>2400</v>
      </c>
      <c r="F67" s="23">
        <v>-17</v>
      </c>
      <c r="G67" s="22">
        <f>B67+C67+D67+E67+F67+$AA$4+$U$4</f>
        <v>6753</v>
      </c>
      <c r="I67" s="13">
        <v>3</v>
      </c>
      <c r="J67" s="9">
        <v>1470</v>
      </c>
      <c r="K67" s="4"/>
      <c r="L67" s="4">
        <f>S56</f>
        <v>1055</v>
      </c>
      <c r="M67" s="4">
        <f>T54</f>
        <v>4615</v>
      </c>
      <c r="N67" s="11">
        <v>-16</v>
      </c>
      <c r="O67" s="20">
        <f t="shared" si="17"/>
        <v>7644</v>
      </c>
      <c r="Q67" s="15">
        <v>14</v>
      </c>
      <c r="R67" s="21">
        <v>350</v>
      </c>
      <c r="S67" s="16">
        <f>C67</f>
        <v>790</v>
      </c>
      <c r="T67" s="16">
        <f>E62+D66</f>
        <v>5150</v>
      </c>
      <c r="U67" s="23">
        <v>-17</v>
      </c>
      <c r="V67" s="22">
        <f>R67+S67+T67+U67+$AA$4+$U$4</f>
        <v>6763</v>
      </c>
    </row>
    <row r="68" spans="1:32">
      <c r="A68" s="28"/>
      <c r="B68" s="28"/>
      <c r="C68" s="28"/>
      <c r="D68" s="28"/>
      <c r="E68" s="28"/>
      <c r="F68" s="28"/>
      <c r="G68" s="28"/>
      <c r="I68" s="13">
        <v>4</v>
      </c>
      <c r="J68" s="9">
        <v>1510</v>
      </c>
      <c r="K68" s="4"/>
      <c r="L68" s="4">
        <f>S56</f>
        <v>1055</v>
      </c>
      <c r="M68" s="4">
        <f>T54</f>
        <v>4615</v>
      </c>
      <c r="N68" s="11">
        <v>-16</v>
      </c>
      <c r="O68" s="20">
        <f t="shared" si="17"/>
        <v>7684</v>
      </c>
      <c r="Q68" s="102"/>
      <c r="R68" s="102"/>
      <c r="S68" s="102"/>
      <c r="T68" s="110" t="s">
        <v>80</v>
      </c>
      <c r="U68" t="s">
        <v>81</v>
      </c>
      <c r="W68" s="102"/>
    </row>
    <row r="69" spans="1:32">
      <c r="B69" s="102"/>
      <c r="C69" s="102"/>
      <c r="F69" s="102"/>
      <c r="G69" s="104"/>
      <c r="I69" s="32">
        <v>5</v>
      </c>
      <c r="J69" s="99">
        <v>1460</v>
      </c>
      <c r="K69" s="4"/>
      <c r="L69" s="34">
        <f>S58</f>
        <v>985</v>
      </c>
      <c r="M69" s="34">
        <f>T58</f>
        <v>4645</v>
      </c>
      <c r="N69" s="100">
        <v>-16</v>
      </c>
      <c r="O69" s="101">
        <f t="shared" si="17"/>
        <v>7594</v>
      </c>
      <c r="R69" s="102"/>
      <c r="U69" t="s">
        <v>82</v>
      </c>
      <c r="V69" s="102">
        <v>4630</v>
      </c>
      <c r="W69" s="104"/>
    </row>
    <row r="70" spans="1:32">
      <c r="B70" s="102"/>
      <c r="C70" s="102"/>
      <c r="F70" s="102"/>
      <c r="G70" s="104"/>
      <c r="I70" s="13">
        <v>6</v>
      </c>
      <c r="J70" s="9">
        <v>1330</v>
      </c>
      <c r="K70" s="4"/>
      <c r="L70" s="4">
        <f>S58</f>
        <v>985</v>
      </c>
      <c r="M70" s="4">
        <f>T58</f>
        <v>4645</v>
      </c>
      <c r="N70" s="11">
        <v>-16</v>
      </c>
      <c r="O70" s="20">
        <f t="shared" si="17"/>
        <v>7464</v>
      </c>
      <c r="R70" s="102"/>
      <c r="S70" s="102"/>
      <c r="U70" t="s">
        <v>83</v>
      </c>
      <c r="V70" s="102">
        <v>4660</v>
      </c>
      <c r="W70" s="104"/>
    </row>
    <row r="71" spans="1:32">
      <c r="I71" s="13">
        <v>7</v>
      </c>
      <c r="J71" s="9">
        <v>1305</v>
      </c>
      <c r="K71" s="4"/>
      <c r="L71" s="4">
        <f>S60</f>
        <v>930</v>
      </c>
      <c r="M71" s="4">
        <f>T58</f>
        <v>4645</v>
      </c>
      <c r="N71" s="11">
        <v>-16</v>
      </c>
      <c r="O71" s="20">
        <f t="shared" si="17"/>
        <v>7384</v>
      </c>
      <c r="R71" s="102"/>
      <c r="U71" t="s">
        <v>84</v>
      </c>
      <c r="V71" s="102">
        <v>5115</v>
      </c>
      <c r="W71" s="104"/>
    </row>
    <row r="72" spans="1:32" ht="15" thickBot="1">
      <c r="I72" s="15">
        <v>8</v>
      </c>
      <c r="J72" s="21">
        <v>1305</v>
      </c>
      <c r="K72" s="16"/>
      <c r="L72" s="16">
        <f>S60</f>
        <v>930</v>
      </c>
      <c r="M72" s="16">
        <f>T58</f>
        <v>4645</v>
      </c>
      <c r="N72" s="23">
        <v>-16</v>
      </c>
      <c r="O72" s="22">
        <f t="shared" si="17"/>
        <v>7384</v>
      </c>
      <c r="R72" s="102"/>
      <c r="S72" s="102"/>
      <c r="W72" s="104"/>
    </row>
    <row r="73" spans="1:32">
      <c r="C73" s="28"/>
      <c r="D73" s="28"/>
      <c r="E73" s="28"/>
      <c r="R73" s="102"/>
      <c r="V73" s="102"/>
      <c r="W73" s="104"/>
    </row>
    <row r="74" spans="1:32">
      <c r="C74" s="28"/>
      <c r="D74" s="28"/>
      <c r="E74" s="28"/>
      <c r="R74" s="102"/>
      <c r="V74" s="102"/>
      <c r="W74" s="104"/>
    </row>
    <row r="75" spans="1:32">
      <c r="J75" t="s">
        <v>14</v>
      </c>
      <c r="R75" s="102"/>
      <c r="T75" s="102"/>
      <c r="V75" s="102"/>
      <c r="W75" s="104"/>
    </row>
    <row r="76" spans="1:32">
      <c r="R76" s="102"/>
      <c r="T76" s="102"/>
      <c r="V76" s="102"/>
      <c r="W76" s="104"/>
    </row>
    <row r="78" spans="1:32">
      <c r="W78" s="102"/>
    </row>
    <row r="79" spans="1:32">
      <c r="W79" s="102"/>
    </row>
    <row r="80" spans="1:32">
      <c r="W80" s="102"/>
    </row>
  </sheetData>
  <mergeCells count="100">
    <mergeCell ref="P44:AD48"/>
    <mergeCell ref="A52:G52"/>
    <mergeCell ref="I52:O52"/>
    <mergeCell ref="Y52:AF52"/>
    <mergeCell ref="I63:O63"/>
    <mergeCell ref="Q52:V52"/>
    <mergeCell ref="A38:F39"/>
    <mergeCell ref="M38:R39"/>
    <mergeCell ref="AF38:AJ39"/>
    <mergeCell ref="A43:F43"/>
    <mergeCell ref="I43:N43"/>
    <mergeCell ref="P43:AD43"/>
    <mergeCell ref="G32:L39"/>
    <mergeCell ref="S32:X39"/>
    <mergeCell ref="AI32:AI35"/>
    <mergeCell ref="AJ32:AJ35"/>
    <mergeCell ref="Y36:AD39"/>
    <mergeCell ref="AF36:AF37"/>
    <mergeCell ref="AG36:AG37"/>
    <mergeCell ref="AH36:AH37"/>
    <mergeCell ref="AI36:AI37"/>
    <mergeCell ref="AJ36:AJ37"/>
    <mergeCell ref="AF32:AF35"/>
    <mergeCell ref="AG32:AG35"/>
    <mergeCell ref="AH32:AH35"/>
    <mergeCell ref="AJ20:AJ23"/>
    <mergeCell ref="AF28:AF31"/>
    <mergeCell ref="AG28:AG31"/>
    <mergeCell ref="AH28:AH31"/>
    <mergeCell ref="AI28:AI31"/>
    <mergeCell ref="AJ28:AJ31"/>
    <mergeCell ref="AF24:AF27"/>
    <mergeCell ref="AG24:AG27"/>
    <mergeCell ref="AH24:AH27"/>
    <mergeCell ref="AI24:AI27"/>
    <mergeCell ref="AJ24:AJ27"/>
    <mergeCell ref="AH12:AH15"/>
    <mergeCell ref="AI12:AI15"/>
    <mergeCell ref="AJ12:AJ15"/>
    <mergeCell ref="L16:L23"/>
    <mergeCell ref="X16:X23"/>
    <mergeCell ref="AF16:AF19"/>
    <mergeCell ref="AG16:AG19"/>
    <mergeCell ref="AH16:AH19"/>
    <mergeCell ref="AI16:AI19"/>
    <mergeCell ref="AJ16:AJ19"/>
    <mergeCell ref="AF12:AF15"/>
    <mergeCell ref="AG12:AG15"/>
    <mergeCell ref="AF20:AF23"/>
    <mergeCell ref="AG20:AG23"/>
    <mergeCell ref="AH20:AH23"/>
    <mergeCell ref="AI20:AI23"/>
    <mergeCell ref="AH8:AI8"/>
    <mergeCell ref="AJ8:AJ9"/>
    <mergeCell ref="F10:F23"/>
    <mergeCell ref="R10:R23"/>
    <mergeCell ref="AF10:AF11"/>
    <mergeCell ref="AG10:AG11"/>
    <mergeCell ref="AH10:AH11"/>
    <mergeCell ref="AI10:AI11"/>
    <mergeCell ref="AJ10:AJ11"/>
    <mergeCell ref="AD12:AD23"/>
    <mergeCell ref="A8:F9"/>
    <mergeCell ref="G8:L15"/>
    <mergeCell ref="M8:R9"/>
    <mergeCell ref="S8:X15"/>
    <mergeCell ref="Y8:AD11"/>
    <mergeCell ref="AF8:AG8"/>
    <mergeCell ref="P4:Q4"/>
    <mergeCell ref="AF7:AJ7"/>
    <mergeCell ref="U4:V4"/>
    <mergeCell ref="W4:X4"/>
    <mergeCell ref="Y4:Z4"/>
    <mergeCell ref="AA4:AB4"/>
    <mergeCell ref="AC4:AD4"/>
    <mergeCell ref="A5:AD5"/>
    <mergeCell ref="A6:F6"/>
    <mergeCell ref="G6:L6"/>
    <mergeCell ref="M6:R6"/>
    <mergeCell ref="S6:X6"/>
    <mergeCell ref="Y6:AD6"/>
    <mergeCell ref="A4:C4"/>
    <mergeCell ref="D4:G4"/>
    <mergeCell ref="I4:K4"/>
    <mergeCell ref="L4:M4"/>
    <mergeCell ref="N4:O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</mergeCells>
  <conditionalFormatting sqref="E10:E37 Q10:Q37 W16:W31">
    <cfRule type="containsBlanks" priority="11" stopIfTrue="1">
      <formula>LEN(TRIM(E10))=0</formula>
    </cfRule>
    <cfRule type="cellIs" dxfId="51" priority="12" stopIfTrue="1" operator="between">
      <formula>-$R$4</formula>
      <formula>$R$4</formula>
    </cfRule>
    <cfRule type="cellIs" dxfId="50" priority="13" stopIfTrue="1" operator="between">
      <formula>$R$4</formula>
      <formula>$S$4</formula>
    </cfRule>
    <cfRule type="cellIs" dxfId="49" priority="14" stopIfTrue="1" operator="between">
      <formula>-$R$4</formula>
      <formula>-$S$4</formula>
    </cfRule>
    <cfRule type="cellIs" dxfId="48" priority="15" operator="notBetween">
      <formula>-$S$4</formula>
      <formula>$S$4</formula>
    </cfRule>
  </conditionalFormatting>
  <conditionalFormatting sqref="K16:K31">
    <cfRule type="containsBlanks" priority="6" stopIfTrue="1">
      <formula>LEN(TRIM(K16))=0</formula>
    </cfRule>
    <cfRule type="cellIs" dxfId="47" priority="7" stopIfTrue="1" operator="between">
      <formula>-$R$4</formula>
      <formula>$R$4</formula>
    </cfRule>
    <cfRule type="cellIs" dxfId="46" priority="8" stopIfTrue="1" operator="between">
      <formula>$R$4</formula>
      <formula>$S$4</formula>
    </cfRule>
    <cfRule type="cellIs" dxfId="45" priority="9" stopIfTrue="1" operator="between">
      <formula>-$R$4</formula>
      <formula>-$S$4</formula>
    </cfRule>
    <cfRule type="cellIs" dxfId="44" priority="10" operator="notBetween">
      <formula>-$S$4</formula>
      <formula>$S$4</formula>
    </cfRule>
  </conditionalFormatting>
  <conditionalFormatting sqref="AC12:AC35">
    <cfRule type="containsBlanks" priority="1" stopIfTrue="1">
      <formula>LEN(TRIM(AC12))=0</formula>
    </cfRule>
    <cfRule type="cellIs" dxfId="43" priority="2" stopIfTrue="1" operator="between">
      <formula>-$R$4</formula>
      <formula>$R$4</formula>
    </cfRule>
    <cfRule type="cellIs" dxfId="42" priority="3" stopIfTrue="1" operator="between">
      <formula>$R$4</formula>
      <formula>$S$4</formula>
    </cfRule>
    <cfRule type="cellIs" dxfId="41" priority="4" stopIfTrue="1" operator="between">
      <formula>-$R$4</formula>
      <formula>-$S$4</formula>
    </cfRule>
    <cfRule type="cellIs" dxfId="40" priority="5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007C-3844-41E4-B731-3C62C33CCA81}">
  <dimension ref="A1:AN80"/>
  <sheetViews>
    <sheetView zoomScale="80" zoomScaleNormal="80" workbookViewId="0">
      <selection sqref="A1:AD1"/>
    </sheetView>
  </sheetViews>
  <sheetFormatPr baseColWidth="10" defaultColWidth="8.765625" defaultRowHeight="14.6"/>
  <cols>
    <col min="18" max="18" width="8.61328125" customWidth="1"/>
  </cols>
  <sheetData>
    <row r="1" spans="1:37" ht="25.75" thickBot="1">
      <c r="A1" s="233" t="s">
        <v>96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5"/>
    </row>
    <row r="2" spans="1:37" ht="24" thickBot="1">
      <c r="A2" s="241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3"/>
      <c r="X2" s="243"/>
      <c r="Y2" s="243"/>
      <c r="Z2" s="243"/>
      <c r="AA2" s="243"/>
      <c r="AB2" s="243"/>
      <c r="AC2" s="243"/>
      <c r="AD2" s="244"/>
    </row>
    <row r="3" spans="1:37" ht="25.3">
      <c r="A3" s="223" t="s">
        <v>0</v>
      </c>
      <c r="B3" s="224"/>
      <c r="C3" s="224"/>
      <c r="D3" s="245"/>
      <c r="E3" s="245"/>
      <c r="F3" s="245"/>
      <c r="G3" s="246"/>
      <c r="H3" s="124" t="s">
        <v>1</v>
      </c>
      <c r="I3" s="215" t="s">
        <v>79</v>
      </c>
      <c r="J3" s="215"/>
      <c r="K3" s="216"/>
      <c r="L3" s="219" t="s">
        <v>20</v>
      </c>
      <c r="M3" s="220"/>
      <c r="N3" s="223" t="s">
        <v>21</v>
      </c>
      <c r="O3" s="224"/>
      <c r="P3" s="247" t="s">
        <v>76</v>
      </c>
      <c r="Q3" s="248"/>
      <c r="R3" s="251" t="s">
        <v>43</v>
      </c>
      <c r="S3" s="252"/>
      <c r="T3" s="253"/>
      <c r="U3" s="231" t="s">
        <v>22</v>
      </c>
      <c r="V3" s="232"/>
      <c r="W3" s="230" t="s">
        <v>15</v>
      </c>
      <c r="X3" s="211"/>
      <c r="Y3" s="211" t="s">
        <v>90</v>
      </c>
      <c r="Z3" s="211"/>
      <c r="AA3" s="211" t="s">
        <v>17</v>
      </c>
      <c r="AB3" s="211"/>
      <c r="AC3" s="211" t="s">
        <v>16</v>
      </c>
      <c r="AD3" s="212"/>
    </row>
    <row r="4" spans="1:37" ht="24" customHeight="1" thickBot="1">
      <c r="A4" s="225" t="s">
        <v>23</v>
      </c>
      <c r="B4" s="226"/>
      <c r="C4" s="226"/>
      <c r="D4" s="158"/>
      <c r="E4" s="158"/>
      <c r="F4" s="158"/>
      <c r="G4" s="159"/>
      <c r="H4" s="125" t="s">
        <v>2</v>
      </c>
      <c r="I4" s="213">
        <v>45755</v>
      </c>
      <c r="J4" s="213"/>
      <c r="K4" s="214"/>
      <c r="L4" s="221"/>
      <c r="M4" s="222"/>
      <c r="N4" s="225" t="s">
        <v>24</v>
      </c>
      <c r="O4" s="226"/>
      <c r="P4" s="249" t="s">
        <v>76</v>
      </c>
      <c r="Q4" s="250"/>
      <c r="R4" s="75">
        <v>10</v>
      </c>
      <c r="S4" s="67">
        <v>15</v>
      </c>
      <c r="T4" s="74" t="s">
        <v>44</v>
      </c>
      <c r="U4" s="217">
        <v>0</v>
      </c>
      <c r="V4" s="218"/>
      <c r="W4" s="227">
        <v>520</v>
      </c>
      <c r="X4" s="228"/>
      <c r="Y4" s="228">
        <v>490</v>
      </c>
      <c r="Z4" s="228"/>
      <c r="AA4" s="228">
        <v>490</v>
      </c>
      <c r="AB4" s="228"/>
      <c r="AC4" s="228">
        <v>520</v>
      </c>
      <c r="AD4" s="229"/>
    </row>
    <row r="5" spans="1:37" ht="15" thickBot="1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179"/>
      <c r="M5" s="179"/>
      <c r="N5" s="237"/>
      <c r="O5" s="237"/>
      <c r="P5" s="237"/>
      <c r="Q5" s="237"/>
      <c r="R5" s="237"/>
      <c r="S5" s="237"/>
      <c r="T5" s="237"/>
      <c r="U5" s="237"/>
      <c r="V5" s="237"/>
      <c r="W5" s="179"/>
      <c r="X5" s="179"/>
      <c r="Y5" s="179"/>
      <c r="Z5" s="179"/>
      <c r="AA5" s="179"/>
      <c r="AB5" s="179"/>
      <c r="AC5" s="179"/>
      <c r="AD5" s="180"/>
    </row>
    <row r="6" spans="1:37" ht="18.899999999999999" thickBot="1">
      <c r="A6" s="238" t="s">
        <v>3</v>
      </c>
      <c r="B6" s="239"/>
      <c r="C6" s="239"/>
      <c r="D6" s="239"/>
      <c r="E6" s="239"/>
      <c r="F6" s="240"/>
      <c r="G6" s="238" t="s">
        <v>9</v>
      </c>
      <c r="H6" s="239"/>
      <c r="I6" s="239"/>
      <c r="J6" s="239"/>
      <c r="K6" s="239"/>
      <c r="L6" s="240"/>
      <c r="M6" s="238" t="s">
        <v>10</v>
      </c>
      <c r="N6" s="239"/>
      <c r="O6" s="239"/>
      <c r="P6" s="239"/>
      <c r="Q6" s="239"/>
      <c r="R6" s="240"/>
      <c r="S6" s="238" t="s">
        <v>42</v>
      </c>
      <c r="T6" s="239"/>
      <c r="U6" s="239"/>
      <c r="V6" s="239"/>
      <c r="W6" s="239"/>
      <c r="X6" s="240"/>
      <c r="Y6" s="238" t="s">
        <v>4</v>
      </c>
      <c r="Z6" s="239"/>
      <c r="AA6" s="239"/>
      <c r="AB6" s="239"/>
      <c r="AC6" s="239"/>
      <c r="AD6" s="240"/>
      <c r="AF6" s="107" t="s">
        <v>74</v>
      </c>
      <c r="AG6" s="108"/>
      <c r="AH6" s="108"/>
      <c r="AI6" s="108"/>
      <c r="AJ6" s="109"/>
      <c r="AK6" s="98"/>
    </row>
    <row r="7" spans="1:37" ht="15" customHeight="1" thickBot="1">
      <c r="A7" s="1" t="s">
        <v>35</v>
      </c>
      <c r="B7" s="2" t="s">
        <v>36</v>
      </c>
      <c r="C7" s="2" t="s">
        <v>5</v>
      </c>
      <c r="D7" s="2" t="s">
        <v>19</v>
      </c>
      <c r="E7" s="2" t="s">
        <v>37</v>
      </c>
      <c r="F7" s="3" t="s">
        <v>38</v>
      </c>
      <c r="G7" s="1" t="s">
        <v>35</v>
      </c>
      <c r="H7" s="2" t="s">
        <v>36</v>
      </c>
      <c r="I7" s="2" t="s">
        <v>5</v>
      </c>
      <c r="J7" s="2" t="s">
        <v>19</v>
      </c>
      <c r="K7" s="2" t="s">
        <v>37</v>
      </c>
      <c r="L7" s="3" t="s">
        <v>38</v>
      </c>
      <c r="M7" s="1" t="s">
        <v>35</v>
      </c>
      <c r="N7" s="2" t="s">
        <v>36</v>
      </c>
      <c r="O7" s="2" t="s">
        <v>5</v>
      </c>
      <c r="P7" s="2" t="s">
        <v>19</v>
      </c>
      <c r="Q7" s="2" t="s">
        <v>37</v>
      </c>
      <c r="R7" s="3" t="s">
        <v>38</v>
      </c>
      <c r="S7" s="1" t="s">
        <v>35</v>
      </c>
      <c r="T7" s="2" t="s">
        <v>36</v>
      </c>
      <c r="U7" s="2" t="s">
        <v>34</v>
      </c>
      <c r="V7" s="2" t="s">
        <v>19</v>
      </c>
      <c r="W7" s="2" t="s">
        <v>37</v>
      </c>
      <c r="X7" s="3" t="s">
        <v>38</v>
      </c>
      <c r="Y7" s="1" t="s">
        <v>35</v>
      </c>
      <c r="Z7" s="2" t="s">
        <v>36</v>
      </c>
      <c r="AA7" s="2" t="s">
        <v>5</v>
      </c>
      <c r="AB7" s="2" t="s">
        <v>19</v>
      </c>
      <c r="AC7" s="2" t="s">
        <v>37</v>
      </c>
      <c r="AD7" s="3" t="s">
        <v>38</v>
      </c>
      <c r="AF7" s="187" t="s">
        <v>75</v>
      </c>
      <c r="AG7" s="188"/>
      <c r="AH7" s="188"/>
      <c r="AI7" s="188"/>
      <c r="AJ7" s="189"/>
      <c r="AK7" s="98"/>
    </row>
    <row r="8" spans="1:37" ht="14.5" customHeight="1">
      <c r="A8" s="175" t="s">
        <v>31</v>
      </c>
      <c r="B8" s="176"/>
      <c r="C8" s="176"/>
      <c r="D8" s="176"/>
      <c r="E8" s="176"/>
      <c r="F8" s="177"/>
      <c r="G8" s="175" t="s">
        <v>31</v>
      </c>
      <c r="H8" s="176"/>
      <c r="I8" s="176"/>
      <c r="J8" s="176"/>
      <c r="K8" s="176"/>
      <c r="L8" s="177"/>
      <c r="M8" s="175" t="s">
        <v>31</v>
      </c>
      <c r="N8" s="176"/>
      <c r="O8" s="176"/>
      <c r="P8" s="176"/>
      <c r="Q8" s="176"/>
      <c r="R8" s="177"/>
      <c r="S8" s="172" t="s">
        <v>31</v>
      </c>
      <c r="T8" s="173"/>
      <c r="U8" s="173"/>
      <c r="V8" s="173"/>
      <c r="W8" s="173"/>
      <c r="X8" s="174"/>
      <c r="Y8" s="175" t="s">
        <v>31</v>
      </c>
      <c r="Z8" s="176"/>
      <c r="AA8" s="176"/>
      <c r="AB8" s="176"/>
      <c r="AC8" s="176"/>
      <c r="AD8" s="177"/>
      <c r="AF8" s="256" t="s">
        <v>56</v>
      </c>
      <c r="AG8" s="257"/>
      <c r="AH8" s="256" t="s">
        <v>58</v>
      </c>
      <c r="AI8" s="257"/>
      <c r="AJ8" s="258" t="s">
        <v>77</v>
      </c>
      <c r="AK8" s="98"/>
    </row>
    <row r="9" spans="1:37" ht="14.5" customHeight="1" thickBot="1">
      <c r="A9" s="175"/>
      <c r="B9" s="176"/>
      <c r="C9" s="176"/>
      <c r="D9" s="176"/>
      <c r="E9" s="176"/>
      <c r="F9" s="177"/>
      <c r="G9" s="175"/>
      <c r="H9" s="176"/>
      <c r="I9" s="176"/>
      <c r="J9" s="176"/>
      <c r="K9" s="176"/>
      <c r="L9" s="177"/>
      <c r="M9" s="175"/>
      <c r="N9" s="176"/>
      <c r="O9" s="176"/>
      <c r="P9" s="176"/>
      <c r="Q9" s="176"/>
      <c r="R9" s="177"/>
      <c r="S9" s="175"/>
      <c r="T9" s="254"/>
      <c r="U9" s="254"/>
      <c r="V9" s="254"/>
      <c r="W9" s="254"/>
      <c r="X9" s="177"/>
      <c r="Y9" s="175"/>
      <c r="Z9" s="176"/>
      <c r="AA9" s="176"/>
      <c r="AB9" s="176"/>
      <c r="AC9" s="176"/>
      <c r="AD9" s="177"/>
      <c r="AF9" s="15" t="s">
        <v>78</v>
      </c>
      <c r="AG9" s="31" t="s">
        <v>38</v>
      </c>
      <c r="AH9" s="15" t="s">
        <v>78</v>
      </c>
      <c r="AI9" s="31" t="s">
        <v>38</v>
      </c>
      <c r="AJ9" s="259"/>
      <c r="AK9" s="98"/>
    </row>
    <row r="10" spans="1:37" ht="14.5" customHeight="1">
      <c r="A10" s="112">
        <v>14</v>
      </c>
      <c r="B10" s="113"/>
      <c r="C10" s="114">
        <f>C37</f>
        <v>6988</v>
      </c>
      <c r="D10" s="29"/>
      <c r="E10" s="72" t="str">
        <f t="shared" ref="E10:E37" si="0">IF(ISBLANK(B10),"",(B10-(C10+D10)))</f>
        <v/>
      </c>
      <c r="F10" s="174"/>
      <c r="G10" s="175"/>
      <c r="H10" s="176"/>
      <c r="I10" s="176"/>
      <c r="J10" s="176"/>
      <c r="K10" s="176"/>
      <c r="L10" s="177"/>
      <c r="M10" s="112">
        <v>14</v>
      </c>
      <c r="N10" s="118"/>
      <c r="O10" s="114">
        <f>O37</f>
        <v>7003</v>
      </c>
      <c r="P10" s="29"/>
      <c r="Q10" s="72" t="str">
        <f t="shared" ref="Q10:Q37" si="1">IF(ISBLANK(N10),"",(N10-(O10+P10)))</f>
        <v/>
      </c>
      <c r="R10" s="174"/>
      <c r="S10" s="175"/>
      <c r="T10" s="254"/>
      <c r="U10" s="254"/>
      <c r="V10" s="254"/>
      <c r="W10" s="254"/>
      <c r="X10" s="177"/>
      <c r="Y10" s="175"/>
      <c r="Z10" s="176"/>
      <c r="AA10" s="176"/>
      <c r="AB10" s="176"/>
      <c r="AC10" s="176"/>
      <c r="AD10" s="177"/>
      <c r="AF10" s="148" t="s">
        <v>65</v>
      </c>
      <c r="AG10" s="150">
        <f>SUM(B10:B11)/2 - SUM(C10:C11)/2</f>
        <v>-7003</v>
      </c>
      <c r="AH10" s="148" t="s">
        <v>65</v>
      </c>
      <c r="AI10" s="150">
        <f>SUM(N10:N11)/2 - SUM(O10:O11)/2</f>
        <v>-7013</v>
      </c>
      <c r="AJ10" s="145">
        <f>AG10-AI10</f>
        <v>10</v>
      </c>
      <c r="AK10" s="98"/>
    </row>
    <row r="11" spans="1:37" ht="15" customHeight="1" thickBot="1">
      <c r="A11" s="17">
        <v>13</v>
      </c>
      <c r="B11" s="58"/>
      <c r="C11" s="12">
        <f>C36</f>
        <v>7018</v>
      </c>
      <c r="D11" s="5"/>
      <c r="E11" s="68" t="str">
        <f t="shared" si="0"/>
        <v/>
      </c>
      <c r="F11" s="177"/>
      <c r="G11" s="175"/>
      <c r="H11" s="176"/>
      <c r="I11" s="176"/>
      <c r="J11" s="176"/>
      <c r="K11" s="176"/>
      <c r="L11" s="177"/>
      <c r="M11" s="17">
        <v>13</v>
      </c>
      <c r="N11" s="119"/>
      <c r="O11" s="12">
        <f>O36</f>
        <v>7023</v>
      </c>
      <c r="P11" s="5"/>
      <c r="Q11" s="68" t="str">
        <f t="shared" si="1"/>
        <v/>
      </c>
      <c r="R11" s="177"/>
      <c r="S11" s="175"/>
      <c r="T11" s="254"/>
      <c r="U11" s="254"/>
      <c r="V11" s="254"/>
      <c r="W11" s="254"/>
      <c r="X11" s="177"/>
      <c r="Y11" s="175"/>
      <c r="Z11" s="176"/>
      <c r="AA11" s="176"/>
      <c r="AB11" s="176"/>
      <c r="AC11" s="176"/>
      <c r="AD11" s="177"/>
      <c r="AF11" s="149"/>
      <c r="AG11" s="151"/>
      <c r="AH11" s="149"/>
      <c r="AI11" s="151"/>
      <c r="AJ11" s="146"/>
      <c r="AK11" s="98"/>
    </row>
    <row r="12" spans="1:37" ht="14.5" customHeight="1">
      <c r="A12" s="13">
        <v>12</v>
      </c>
      <c r="B12" s="59"/>
      <c r="C12" s="4">
        <f>C35</f>
        <v>7161</v>
      </c>
      <c r="D12" s="5"/>
      <c r="E12" s="68" t="str">
        <f t="shared" si="0"/>
        <v/>
      </c>
      <c r="F12" s="177"/>
      <c r="G12" s="175"/>
      <c r="H12" s="176"/>
      <c r="I12" s="176"/>
      <c r="J12" s="176"/>
      <c r="K12" s="176"/>
      <c r="L12" s="177"/>
      <c r="M12" s="13">
        <v>12</v>
      </c>
      <c r="N12" s="120"/>
      <c r="O12" s="4">
        <f>O35</f>
        <v>7158</v>
      </c>
      <c r="P12" s="5"/>
      <c r="Q12" s="68" t="str">
        <f t="shared" si="1"/>
        <v/>
      </c>
      <c r="R12" s="177"/>
      <c r="S12" s="175"/>
      <c r="T12" s="254"/>
      <c r="U12" s="254"/>
      <c r="V12" s="254"/>
      <c r="W12" s="254"/>
      <c r="X12" s="177"/>
      <c r="Y12" s="52">
        <v>12</v>
      </c>
      <c r="Z12" s="106"/>
      <c r="AA12" s="106">
        <f>AA35</f>
        <v>7419</v>
      </c>
      <c r="AB12" s="29"/>
      <c r="AC12" s="70" t="str">
        <f>IF(ISBLANK(Z12),"",(Z12-(AA12+AB12)))</f>
        <v/>
      </c>
      <c r="AD12" s="184"/>
      <c r="AF12" s="142" t="s">
        <v>72</v>
      </c>
      <c r="AG12" s="135">
        <f>SUM(B12:B15)/4 - SUM(C12:C15)/4</f>
        <v>-7247.25</v>
      </c>
      <c r="AH12" s="142" t="s">
        <v>72</v>
      </c>
      <c r="AI12" s="135">
        <f>SUM(N12:N15)/4 - SUM(O12:O15)/4</f>
        <v>-7248</v>
      </c>
      <c r="AJ12" s="145">
        <f>AG12-AI12</f>
        <v>0.75</v>
      </c>
      <c r="AK12" s="98"/>
    </row>
    <row r="13" spans="1:37" ht="14.5" customHeight="1">
      <c r="A13" s="13">
        <v>11</v>
      </c>
      <c r="B13" s="59"/>
      <c r="C13" s="4">
        <f>C34</f>
        <v>7181</v>
      </c>
      <c r="D13" s="5"/>
      <c r="E13" s="68" t="str">
        <f t="shared" si="0"/>
        <v/>
      </c>
      <c r="F13" s="177"/>
      <c r="G13" s="175"/>
      <c r="H13" s="176"/>
      <c r="I13" s="176"/>
      <c r="J13" s="176"/>
      <c r="K13" s="176"/>
      <c r="L13" s="177"/>
      <c r="M13" s="13">
        <v>11</v>
      </c>
      <c r="N13" s="120"/>
      <c r="O13" s="4">
        <f>O34</f>
        <v>7188</v>
      </c>
      <c r="P13" s="5"/>
      <c r="Q13" s="68" t="str">
        <f t="shared" si="1"/>
        <v/>
      </c>
      <c r="R13" s="177"/>
      <c r="S13" s="175"/>
      <c r="T13" s="254"/>
      <c r="U13" s="254"/>
      <c r="V13" s="254"/>
      <c r="W13" s="254"/>
      <c r="X13" s="177"/>
      <c r="Y13" s="13">
        <v>11</v>
      </c>
      <c r="Z13" s="4"/>
      <c r="AA13" s="4">
        <f>AA34</f>
        <v>7349</v>
      </c>
      <c r="AB13" s="5"/>
      <c r="AC13" s="69" t="str">
        <f>IF(ISBLANK(Z13),"",(Z13-(AA13+AB13)))</f>
        <v/>
      </c>
      <c r="AD13" s="185"/>
      <c r="AF13" s="143"/>
      <c r="AG13" s="136"/>
      <c r="AH13" s="143"/>
      <c r="AI13" s="136"/>
      <c r="AJ13" s="146"/>
      <c r="AK13" s="98"/>
    </row>
    <row r="14" spans="1:37" ht="14.5" customHeight="1">
      <c r="A14" s="13">
        <v>10</v>
      </c>
      <c r="B14" s="59"/>
      <c r="C14" s="4">
        <f>C33</f>
        <v>7266</v>
      </c>
      <c r="D14" s="5"/>
      <c r="E14" s="68" t="str">
        <f t="shared" si="0"/>
        <v/>
      </c>
      <c r="F14" s="177"/>
      <c r="G14" s="175"/>
      <c r="H14" s="176"/>
      <c r="I14" s="176"/>
      <c r="J14" s="176"/>
      <c r="K14" s="176"/>
      <c r="L14" s="177"/>
      <c r="M14" s="13">
        <v>10</v>
      </c>
      <c r="N14" s="120"/>
      <c r="O14" s="4">
        <f>O33</f>
        <v>7268</v>
      </c>
      <c r="P14" s="5"/>
      <c r="Q14" s="68" t="str">
        <f t="shared" si="1"/>
        <v/>
      </c>
      <c r="R14" s="177"/>
      <c r="S14" s="175"/>
      <c r="T14" s="254"/>
      <c r="U14" s="254"/>
      <c r="V14" s="254"/>
      <c r="W14" s="254"/>
      <c r="X14" s="177"/>
      <c r="Y14" s="13">
        <v>10</v>
      </c>
      <c r="Z14" s="4"/>
      <c r="AA14" s="4">
        <f>AA33</f>
        <v>7354</v>
      </c>
      <c r="AB14" s="5"/>
      <c r="AC14" s="69" t="str">
        <f t="shared" ref="AC14:AC35" si="2">IF(ISBLANK(Z14),"",(Z14-(AA14+AB14)))</f>
        <v/>
      </c>
      <c r="AD14" s="185"/>
      <c r="AF14" s="143"/>
      <c r="AG14" s="136"/>
      <c r="AH14" s="143"/>
      <c r="AI14" s="136"/>
      <c r="AJ14" s="146"/>
      <c r="AK14" s="98"/>
    </row>
    <row r="15" spans="1:37" ht="15" customHeight="1" thickBot="1">
      <c r="A15" s="13">
        <v>9</v>
      </c>
      <c r="B15" s="59"/>
      <c r="C15" s="4">
        <f>C32</f>
        <v>7381</v>
      </c>
      <c r="D15" s="5"/>
      <c r="E15" s="68" t="str">
        <f t="shared" si="0"/>
        <v/>
      </c>
      <c r="F15" s="177"/>
      <c r="G15" s="178"/>
      <c r="H15" s="179"/>
      <c r="I15" s="179"/>
      <c r="J15" s="179"/>
      <c r="K15" s="179"/>
      <c r="L15" s="180"/>
      <c r="M15" s="13">
        <v>9</v>
      </c>
      <c r="N15" s="120"/>
      <c r="O15" s="4">
        <f>O32</f>
        <v>7378</v>
      </c>
      <c r="P15" s="5"/>
      <c r="Q15" s="68" t="str">
        <f t="shared" si="1"/>
        <v/>
      </c>
      <c r="R15" s="177"/>
      <c r="S15" s="178"/>
      <c r="T15" s="179"/>
      <c r="U15" s="179"/>
      <c r="V15" s="179"/>
      <c r="W15" s="179"/>
      <c r="X15" s="180"/>
      <c r="Y15" s="13">
        <v>9</v>
      </c>
      <c r="Z15" s="4"/>
      <c r="AA15" s="4">
        <f>AA32</f>
        <v>7389</v>
      </c>
      <c r="AB15" s="5"/>
      <c r="AC15" s="69" t="str">
        <f t="shared" si="2"/>
        <v/>
      </c>
      <c r="AD15" s="185"/>
      <c r="AF15" s="144"/>
      <c r="AG15" s="137"/>
      <c r="AH15" s="144"/>
      <c r="AI15" s="137"/>
      <c r="AJ15" s="147"/>
      <c r="AK15" s="98"/>
    </row>
    <row r="16" spans="1:37" ht="14.5" customHeight="1">
      <c r="A16" s="18">
        <v>8</v>
      </c>
      <c r="B16" s="60"/>
      <c r="C16" s="6">
        <f>C31</f>
        <v>7588</v>
      </c>
      <c r="D16" s="5"/>
      <c r="E16" s="68" t="str">
        <f t="shared" si="0"/>
        <v/>
      </c>
      <c r="F16" s="177"/>
      <c r="G16" s="54">
        <v>8</v>
      </c>
      <c r="H16" s="63"/>
      <c r="I16" s="55">
        <f>I31</f>
        <v>7558</v>
      </c>
      <c r="J16" s="29"/>
      <c r="K16" s="72" t="str">
        <f t="shared" ref="K16:K31" si="3">IF(ISBLANK(H16),"",(H16-(I16+J16)))</f>
        <v/>
      </c>
      <c r="L16" s="163"/>
      <c r="M16" s="18">
        <v>8</v>
      </c>
      <c r="N16" s="121"/>
      <c r="O16" s="6">
        <f>O31</f>
        <v>7564</v>
      </c>
      <c r="P16" s="5"/>
      <c r="Q16" s="68" t="str">
        <f t="shared" si="1"/>
        <v/>
      </c>
      <c r="R16" s="177"/>
      <c r="S16" s="129">
        <v>8</v>
      </c>
      <c r="T16" s="130"/>
      <c r="U16" s="131">
        <f>U31</f>
        <v>7644</v>
      </c>
      <c r="V16" s="27"/>
      <c r="W16" s="79" t="str">
        <f t="shared" ref="W16:W31" si="4">IF(ISBLANK(T16),"",(T16-(U16+V16)))</f>
        <v/>
      </c>
      <c r="X16" s="185"/>
      <c r="Y16" s="18">
        <v>8</v>
      </c>
      <c r="Z16" s="6"/>
      <c r="AA16" s="6">
        <f>AA31</f>
        <v>7554</v>
      </c>
      <c r="AB16" s="5"/>
      <c r="AC16" s="69" t="str">
        <f t="shared" si="2"/>
        <v/>
      </c>
      <c r="AD16" s="185"/>
      <c r="AF16" s="152" t="s">
        <v>71</v>
      </c>
      <c r="AG16" s="141">
        <f>SUM(B16:B19,H16:H19)/8 - SUM(C16:C19,I16:I19)/8</f>
        <v>-7652.375</v>
      </c>
      <c r="AH16" s="152" t="s">
        <v>71</v>
      </c>
      <c r="AI16" s="141">
        <f>SUM(N16:N19,T16:T19)/8 - SUM(O16:O19,U16:U19)/8</f>
        <v>-7674.625</v>
      </c>
      <c r="AJ16" s="155">
        <f>AG16-AI16</f>
        <v>22.25</v>
      </c>
      <c r="AK16" s="98"/>
    </row>
    <row r="17" spans="1:37" ht="14.5" customHeight="1">
      <c r="A17" s="18">
        <v>7</v>
      </c>
      <c r="B17" s="60"/>
      <c r="C17" s="6">
        <f>C30</f>
        <v>7598</v>
      </c>
      <c r="D17" s="5"/>
      <c r="E17" s="68" t="str">
        <f t="shared" si="0"/>
        <v/>
      </c>
      <c r="F17" s="177"/>
      <c r="G17" s="18">
        <v>7</v>
      </c>
      <c r="H17" s="60"/>
      <c r="I17" s="6">
        <f>I30</f>
        <v>7568</v>
      </c>
      <c r="J17" s="5"/>
      <c r="K17" s="68" t="str">
        <f t="shared" si="3"/>
        <v/>
      </c>
      <c r="L17" s="164"/>
      <c r="M17" s="18">
        <v>7</v>
      </c>
      <c r="N17" s="121"/>
      <c r="O17" s="6">
        <f>O30</f>
        <v>7559</v>
      </c>
      <c r="P17" s="5"/>
      <c r="Q17" s="68" t="str">
        <f t="shared" si="1"/>
        <v/>
      </c>
      <c r="R17" s="177"/>
      <c r="S17" s="18">
        <v>7</v>
      </c>
      <c r="T17" s="60"/>
      <c r="U17" s="6">
        <f>U30</f>
        <v>7649</v>
      </c>
      <c r="V17" s="5"/>
      <c r="W17" s="68" t="str">
        <f t="shared" si="4"/>
        <v/>
      </c>
      <c r="X17" s="185"/>
      <c r="Y17" s="18">
        <v>7</v>
      </c>
      <c r="Z17" s="6"/>
      <c r="AA17" s="6">
        <f>AA30</f>
        <v>7479</v>
      </c>
      <c r="AB17" s="5"/>
      <c r="AC17" s="69" t="str">
        <f t="shared" si="2"/>
        <v/>
      </c>
      <c r="AD17" s="185"/>
      <c r="AF17" s="152"/>
      <c r="AG17" s="141"/>
      <c r="AH17" s="152"/>
      <c r="AI17" s="141"/>
      <c r="AJ17" s="155"/>
      <c r="AK17" s="98"/>
    </row>
    <row r="18" spans="1:37" ht="14.5" customHeight="1">
      <c r="A18" s="18">
        <v>6</v>
      </c>
      <c r="B18" s="60"/>
      <c r="C18" s="6">
        <f>C29</f>
        <v>7673</v>
      </c>
      <c r="D18" s="5"/>
      <c r="E18" s="68" t="str">
        <f t="shared" si="0"/>
        <v/>
      </c>
      <c r="F18" s="177"/>
      <c r="G18" s="18">
        <v>6</v>
      </c>
      <c r="H18" s="60"/>
      <c r="I18" s="6">
        <f>I29</f>
        <v>7638</v>
      </c>
      <c r="J18" s="5"/>
      <c r="K18" s="68" t="str">
        <f t="shared" si="3"/>
        <v/>
      </c>
      <c r="L18" s="164"/>
      <c r="M18" s="18">
        <v>6</v>
      </c>
      <c r="N18" s="121"/>
      <c r="O18" s="6">
        <f>O29</f>
        <v>7624</v>
      </c>
      <c r="P18" s="5"/>
      <c r="Q18" s="68" t="str">
        <f t="shared" si="1"/>
        <v/>
      </c>
      <c r="R18" s="177"/>
      <c r="S18" s="18">
        <v>6</v>
      </c>
      <c r="T18" s="60"/>
      <c r="U18" s="6">
        <f>U29</f>
        <v>7729</v>
      </c>
      <c r="V18" s="5"/>
      <c r="W18" s="68" t="str">
        <f t="shared" si="4"/>
        <v/>
      </c>
      <c r="X18" s="185"/>
      <c r="Y18" s="18">
        <v>6</v>
      </c>
      <c r="Z18" s="6"/>
      <c r="AA18" s="6">
        <f>AA29</f>
        <v>7549</v>
      </c>
      <c r="AB18" s="5"/>
      <c r="AC18" s="69" t="str">
        <f t="shared" si="2"/>
        <v/>
      </c>
      <c r="AD18" s="185"/>
      <c r="AF18" s="152"/>
      <c r="AG18" s="141"/>
      <c r="AH18" s="152"/>
      <c r="AI18" s="141"/>
      <c r="AJ18" s="155"/>
      <c r="AK18" s="98"/>
    </row>
    <row r="19" spans="1:37" ht="15" customHeight="1">
      <c r="A19" s="18">
        <v>5</v>
      </c>
      <c r="B19" s="60"/>
      <c r="C19" s="6">
        <f>C28</f>
        <v>7818</v>
      </c>
      <c r="D19" s="5"/>
      <c r="E19" s="68" t="str">
        <f t="shared" si="0"/>
        <v/>
      </c>
      <c r="F19" s="177"/>
      <c r="G19" s="18">
        <v>5</v>
      </c>
      <c r="H19" s="60"/>
      <c r="I19" s="6">
        <f>I28</f>
        <v>7778</v>
      </c>
      <c r="J19" s="5"/>
      <c r="K19" s="68" t="str">
        <f t="shared" si="3"/>
        <v/>
      </c>
      <c r="L19" s="164"/>
      <c r="M19" s="18">
        <v>5</v>
      </c>
      <c r="N19" s="121"/>
      <c r="O19" s="6">
        <f>O28</f>
        <v>7764</v>
      </c>
      <c r="P19" s="5"/>
      <c r="Q19" s="68" t="str">
        <f t="shared" si="1"/>
        <v/>
      </c>
      <c r="R19" s="177"/>
      <c r="S19" s="18">
        <v>5</v>
      </c>
      <c r="T19" s="60"/>
      <c r="U19" s="6">
        <f>U28</f>
        <v>7864</v>
      </c>
      <c r="V19" s="5"/>
      <c r="W19" s="68" t="str">
        <f t="shared" si="4"/>
        <v/>
      </c>
      <c r="X19" s="185"/>
      <c r="Y19" s="18">
        <v>5</v>
      </c>
      <c r="Z19" s="6"/>
      <c r="AA19" s="6">
        <f>AA28</f>
        <v>7729</v>
      </c>
      <c r="AB19" s="5"/>
      <c r="AC19" s="69" t="str">
        <f t="shared" si="2"/>
        <v/>
      </c>
      <c r="AD19" s="185"/>
      <c r="AF19" s="152"/>
      <c r="AG19" s="141"/>
      <c r="AH19" s="152"/>
      <c r="AI19" s="141"/>
      <c r="AJ19" s="155"/>
      <c r="AK19" s="98"/>
    </row>
    <row r="20" spans="1:37" ht="14.5" customHeight="1">
      <c r="A20" s="19">
        <v>4</v>
      </c>
      <c r="B20" s="61"/>
      <c r="C20" s="7">
        <f>C27</f>
        <v>7893</v>
      </c>
      <c r="D20" s="5"/>
      <c r="E20" s="68" t="str">
        <f t="shared" si="0"/>
        <v/>
      </c>
      <c r="F20" s="177"/>
      <c r="G20" s="19">
        <v>4</v>
      </c>
      <c r="H20" s="61"/>
      <c r="I20" s="7">
        <f>I27</f>
        <v>7853</v>
      </c>
      <c r="J20" s="5"/>
      <c r="K20" s="68" t="str">
        <f t="shared" si="3"/>
        <v/>
      </c>
      <c r="L20" s="164"/>
      <c r="M20" s="19">
        <v>4</v>
      </c>
      <c r="N20" s="122"/>
      <c r="O20" s="7">
        <f>O27</f>
        <v>7849</v>
      </c>
      <c r="P20" s="5"/>
      <c r="Q20" s="68" t="str">
        <f t="shared" si="1"/>
        <v/>
      </c>
      <c r="R20" s="177"/>
      <c r="S20" s="19">
        <v>4</v>
      </c>
      <c r="T20" s="61"/>
      <c r="U20" s="7">
        <f>U27</f>
        <v>7954</v>
      </c>
      <c r="V20" s="5"/>
      <c r="W20" s="68" t="str">
        <f t="shared" si="4"/>
        <v/>
      </c>
      <c r="X20" s="185"/>
      <c r="Y20" s="19">
        <v>4</v>
      </c>
      <c r="Z20" s="7"/>
      <c r="AA20" s="7">
        <f>AA27</f>
        <v>7909</v>
      </c>
      <c r="AB20" s="5"/>
      <c r="AC20" s="69" t="str">
        <f t="shared" si="2"/>
        <v/>
      </c>
      <c r="AD20" s="185"/>
      <c r="AF20" s="208" t="s">
        <v>70</v>
      </c>
      <c r="AG20" s="138">
        <f>SUM(B20:B23,H20:H23)/8 - SUM(C20:C23,I20:I23)/8</f>
        <v>-7884.875</v>
      </c>
      <c r="AH20" s="208" t="s">
        <v>70</v>
      </c>
      <c r="AI20" s="140">
        <f>SUM(N20:N23,T20:T23)/8 - SUM(O20:O23,U20:U23)/8</f>
        <v>-7914</v>
      </c>
      <c r="AJ20" s="155">
        <f>AG20-AI20</f>
        <v>29.125</v>
      </c>
      <c r="AK20" s="98"/>
    </row>
    <row r="21" spans="1:37" ht="14.5" customHeight="1">
      <c r="A21" s="19">
        <v>3</v>
      </c>
      <c r="B21" s="61"/>
      <c r="C21" s="7">
        <f>C26</f>
        <v>7843</v>
      </c>
      <c r="D21" s="5"/>
      <c r="E21" s="68" t="str">
        <f t="shared" si="0"/>
        <v/>
      </c>
      <c r="F21" s="177"/>
      <c r="G21" s="19">
        <v>3</v>
      </c>
      <c r="H21" s="61"/>
      <c r="I21" s="7">
        <f>I26</f>
        <v>7803</v>
      </c>
      <c r="J21" s="5"/>
      <c r="K21" s="68" t="str">
        <f t="shared" si="3"/>
        <v/>
      </c>
      <c r="L21" s="164"/>
      <c r="M21" s="19">
        <v>3</v>
      </c>
      <c r="N21" s="122"/>
      <c r="O21" s="7">
        <f>O26</f>
        <v>7794</v>
      </c>
      <c r="P21" s="5"/>
      <c r="Q21" s="68" t="str">
        <f t="shared" si="1"/>
        <v/>
      </c>
      <c r="R21" s="177"/>
      <c r="S21" s="19">
        <v>3</v>
      </c>
      <c r="T21" s="61"/>
      <c r="U21" s="7">
        <f>U26</f>
        <v>7914</v>
      </c>
      <c r="V21" s="5"/>
      <c r="W21" s="68" t="str">
        <f t="shared" si="4"/>
        <v/>
      </c>
      <c r="X21" s="185"/>
      <c r="Y21" s="19">
        <v>3</v>
      </c>
      <c r="Z21" s="7"/>
      <c r="AA21" s="7">
        <f>AA26</f>
        <v>7919</v>
      </c>
      <c r="AB21" s="5"/>
      <c r="AC21" s="69" t="str">
        <f t="shared" si="2"/>
        <v/>
      </c>
      <c r="AD21" s="185"/>
      <c r="AF21" s="208"/>
      <c r="AG21" s="138"/>
      <c r="AH21" s="208"/>
      <c r="AI21" s="138"/>
      <c r="AJ21" s="155"/>
      <c r="AK21" s="98"/>
    </row>
    <row r="22" spans="1:37" ht="14.5" customHeight="1">
      <c r="A22" s="19">
        <v>2</v>
      </c>
      <c r="B22" s="61"/>
      <c r="C22" s="7">
        <f>C25</f>
        <v>7883</v>
      </c>
      <c r="D22" s="5"/>
      <c r="E22" s="68" t="str">
        <f t="shared" si="0"/>
        <v/>
      </c>
      <c r="F22" s="177"/>
      <c r="G22" s="19">
        <v>2</v>
      </c>
      <c r="H22" s="61"/>
      <c r="I22" s="7">
        <f>I25</f>
        <v>7838</v>
      </c>
      <c r="J22" s="5"/>
      <c r="K22" s="68" t="str">
        <f t="shared" si="3"/>
        <v/>
      </c>
      <c r="L22" s="164"/>
      <c r="M22" s="19">
        <v>2</v>
      </c>
      <c r="N22" s="122"/>
      <c r="O22" s="7">
        <f>O25</f>
        <v>7829</v>
      </c>
      <c r="P22" s="5"/>
      <c r="Q22" s="68" t="str">
        <f t="shared" si="1"/>
        <v/>
      </c>
      <c r="R22" s="177"/>
      <c r="S22" s="19">
        <v>2</v>
      </c>
      <c r="T22" s="61"/>
      <c r="U22" s="7">
        <f>U25</f>
        <v>7949</v>
      </c>
      <c r="V22" s="5"/>
      <c r="W22" s="68" t="str">
        <f t="shared" si="4"/>
        <v/>
      </c>
      <c r="X22" s="185"/>
      <c r="Y22" s="19">
        <v>2</v>
      </c>
      <c r="Z22" s="7"/>
      <c r="AA22" s="7">
        <f>AA25</f>
        <v>8119</v>
      </c>
      <c r="AB22" s="5"/>
      <c r="AC22" s="69" t="str">
        <f t="shared" si="2"/>
        <v/>
      </c>
      <c r="AD22" s="185"/>
      <c r="AF22" s="208"/>
      <c r="AG22" s="138"/>
      <c r="AH22" s="208"/>
      <c r="AI22" s="138"/>
      <c r="AJ22" s="155"/>
      <c r="AK22" s="98"/>
    </row>
    <row r="23" spans="1:37" ht="15" customHeight="1" thickBot="1">
      <c r="A23" s="80">
        <v>1</v>
      </c>
      <c r="B23" s="81"/>
      <c r="C23" s="82">
        <f>C24</f>
        <v>8003</v>
      </c>
      <c r="D23" s="30"/>
      <c r="E23" s="73" t="str">
        <f t="shared" si="0"/>
        <v/>
      </c>
      <c r="F23" s="180"/>
      <c r="G23" s="80">
        <v>1</v>
      </c>
      <c r="H23" s="81"/>
      <c r="I23" s="82">
        <f>I24</f>
        <v>7963</v>
      </c>
      <c r="J23" s="30"/>
      <c r="K23" s="73" t="str">
        <f t="shared" si="3"/>
        <v/>
      </c>
      <c r="L23" s="165"/>
      <c r="M23" s="80">
        <v>1</v>
      </c>
      <c r="N23" s="123"/>
      <c r="O23" s="82">
        <f>O24</f>
        <v>7954</v>
      </c>
      <c r="P23" s="30"/>
      <c r="Q23" s="73" t="str">
        <f t="shared" si="1"/>
        <v/>
      </c>
      <c r="R23" s="180"/>
      <c r="S23" s="80">
        <v>1</v>
      </c>
      <c r="T23" s="81"/>
      <c r="U23" s="82">
        <f>U24</f>
        <v>8069</v>
      </c>
      <c r="V23" s="30"/>
      <c r="W23" s="73" t="str">
        <f t="shared" si="4"/>
        <v/>
      </c>
      <c r="X23" s="186"/>
      <c r="Y23" s="80">
        <v>1</v>
      </c>
      <c r="Z23" s="82"/>
      <c r="AA23" s="82">
        <f>AA24</f>
        <v>8369</v>
      </c>
      <c r="AB23" s="30"/>
      <c r="AC23" s="71" t="str">
        <f t="shared" si="2"/>
        <v/>
      </c>
      <c r="AD23" s="186"/>
      <c r="AF23" s="209"/>
      <c r="AG23" s="139"/>
      <c r="AH23" s="209"/>
      <c r="AI23" s="139"/>
      <c r="AJ23" s="156"/>
      <c r="AK23" s="98"/>
    </row>
    <row r="24" spans="1:37" ht="14.5" customHeight="1">
      <c r="A24" s="76">
        <v>1</v>
      </c>
      <c r="B24" s="77"/>
      <c r="C24" s="78">
        <f t="shared" ref="C24:C37" si="5">G54</f>
        <v>8003</v>
      </c>
      <c r="D24" s="27"/>
      <c r="E24" s="79" t="str">
        <f t="shared" si="0"/>
        <v/>
      </c>
      <c r="F24" s="83" t="str">
        <f>IF(OR(ISBLANK(B23),ISBLANK(B24)),"",(B24-(C24+D24)-(B23-(C23+D23))))</f>
        <v/>
      </c>
      <c r="G24" s="76">
        <v>1</v>
      </c>
      <c r="H24" s="77"/>
      <c r="I24" s="78">
        <f t="shared" ref="I24:I31" si="6">O54</f>
        <v>7963</v>
      </c>
      <c r="J24" s="27"/>
      <c r="K24" s="79" t="str">
        <f t="shared" si="3"/>
        <v/>
      </c>
      <c r="L24" s="83" t="str">
        <f>IF(OR(ISBLANK(H23),ISBLANK(H24)),"",(H24-(I24+J24)-(H23-(I23+J23))))</f>
        <v/>
      </c>
      <c r="M24" s="76">
        <v>1</v>
      </c>
      <c r="N24" s="77"/>
      <c r="O24" s="78">
        <f t="shared" ref="O24:O37" si="7">V54</f>
        <v>7954</v>
      </c>
      <c r="P24" s="27"/>
      <c r="Q24" s="79" t="str">
        <f t="shared" si="1"/>
        <v/>
      </c>
      <c r="R24" s="83" t="str">
        <f>IF(OR(ISBLANK(N23),ISBLANK(N24)),"",(N24-(O24+P24)-(N23-(O23+P23))))</f>
        <v/>
      </c>
      <c r="S24" s="76">
        <v>1</v>
      </c>
      <c r="T24" s="77"/>
      <c r="U24" s="78">
        <f>O65</f>
        <v>8069</v>
      </c>
      <c r="V24" s="27"/>
      <c r="W24" s="79" t="str">
        <f t="shared" si="4"/>
        <v/>
      </c>
      <c r="X24" s="83" t="str">
        <f>IF(OR(ISBLANK(T23),ISBLANK(T24)),"",(T24-(U24+V24)-(T23-(U23+V23))))</f>
        <v/>
      </c>
      <c r="Y24" s="76">
        <v>1</v>
      </c>
      <c r="Z24" s="78"/>
      <c r="AA24" s="78">
        <f t="shared" ref="AA24:AA35" si="8">AF54</f>
        <v>8369</v>
      </c>
      <c r="AB24" s="27"/>
      <c r="AC24" s="84" t="str">
        <f t="shared" si="2"/>
        <v/>
      </c>
      <c r="AD24" s="83" t="str">
        <f>IF(OR(ISBLANK(Z23),ISBLANK(Z24)),"",(Z24-(AA24+AB24)-(Z23-(AA23+AB23))))</f>
        <v/>
      </c>
      <c r="AF24" s="255" t="s">
        <v>70</v>
      </c>
      <c r="AG24" s="140">
        <f>SUM(B24:B27,H24:H27)/8 - SUM(C24:C27,I24:I27)/8</f>
        <v>-7884.875</v>
      </c>
      <c r="AH24" s="210" t="s">
        <v>70</v>
      </c>
      <c r="AI24" s="153">
        <f>SUM(N24:N27,T24:T27)/8 - SUM(O24:O27,U24:U27)/8</f>
        <v>-7914</v>
      </c>
      <c r="AJ24" s="157">
        <f>AG24-AI24</f>
        <v>29.125</v>
      </c>
      <c r="AK24" s="98"/>
    </row>
    <row r="25" spans="1:37" ht="14.5" customHeight="1">
      <c r="A25" s="19">
        <v>2</v>
      </c>
      <c r="B25" s="61"/>
      <c r="C25" s="7">
        <f t="shared" si="5"/>
        <v>7883</v>
      </c>
      <c r="D25" s="5"/>
      <c r="E25" s="68" t="str">
        <f t="shared" si="0"/>
        <v/>
      </c>
      <c r="F25" s="62" t="str">
        <f>IF(OR(ISBLANK(B22),ISBLANK(B25)),"",(B25-(C25+D25)-(B22-(C22+D22))))</f>
        <v/>
      </c>
      <c r="G25" s="19">
        <v>2</v>
      </c>
      <c r="H25" s="61"/>
      <c r="I25" s="7">
        <f t="shared" si="6"/>
        <v>7838</v>
      </c>
      <c r="J25" s="5"/>
      <c r="K25" s="68" t="str">
        <f t="shared" si="3"/>
        <v/>
      </c>
      <c r="L25" s="62" t="str">
        <f>IF(OR(ISBLANK(H22),ISBLANK(H25)),"",(H25-(I25+J25)-(H22-(I22+J22))))</f>
        <v/>
      </c>
      <c r="M25" s="19">
        <v>2</v>
      </c>
      <c r="N25" s="61"/>
      <c r="O25" s="7">
        <f t="shared" si="7"/>
        <v>7829</v>
      </c>
      <c r="P25" s="5"/>
      <c r="Q25" s="68" t="str">
        <f t="shared" si="1"/>
        <v/>
      </c>
      <c r="R25" s="62" t="str">
        <f>IF(OR(ISBLANK(N22),ISBLANK(N25)),"",(N25-(O25+P25)-(N22-(O22+P22))))</f>
        <v/>
      </c>
      <c r="S25" s="19">
        <v>2</v>
      </c>
      <c r="T25" s="61"/>
      <c r="U25" s="7">
        <f>O66</f>
        <v>7949</v>
      </c>
      <c r="V25" s="5"/>
      <c r="W25" s="68" t="str">
        <f t="shared" si="4"/>
        <v/>
      </c>
      <c r="X25" s="62" t="str">
        <f>IF(OR(ISBLANK(T22),ISBLANK(T25)),"",(T25-(U25+V25)-(T22-(U22+V22))))</f>
        <v/>
      </c>
      <c r="Y25" s="19">
        <v>2</v>
      </c>
      <c r="Z25" s="7"/>
      <c r="AA25" s="7">
        <f t="shared" si="8"/>
        <v>8119</v>
      </c>
      <c r="AB25" s="5"/>
      <c r="AC25" s="69" t="str">
        <f t="shared" si="2"/>
        <v/>
      </c>
      <c r="AD25" s="62" t="str">
        <f>IF(OR(ISBLANK(Z22),ISBLANK(Z25)),"",(Z25-(AA25+AB25)-(Z22-(AA22+AB22))))</f>
        <v/>
      </c>
      <c r="AF25" s="208"/>
      <c r="AG25" s="138"/>
      <c r="AH25" s="208"/>
      <c r="AI25" s="138"/>
      <c r="AJ25" s="155"/>
      <c r="AK25" s="98"/>
    </row>
    <row r="26" spans="1:37" ht="14.5" customHeight="1">
      <c r="A26" s="19">
        <v>3</v>
      </c>
      <c r="B26" s="61"/>
      <c r="C26" s="7">
        <f t="shared" si="5"/>
        <v>7843</v>
      </c>
      <c r="D26" s="5"/>
      <c r="E26" s="68" t="str">
        <f t="shared" si="0"/>
        <v/>
      </c>
      <c r="F26" s="62" t="str">
        <f>IF(OR(ISBLANK(B21),ISBLANK(B26)),"",(B26-(C26+D26)-(B21-(C21+D21))))</f>
        <v/>
      </c>
      <c r="G26" s="19">
        <v>3</v>
      </c>
      <c r="H26" s="61"/>
      <c r="I26" s="7">
        <f t="shared" si="6"/>
        <v>7803</v>
      </c>
      <c r="J26" s="5"/>
      <c r="K26" s="68" t="str">
        <f t="shared" si="3"/>
        <v/>
      </c>
      <c r="L26" s="62" t="str">
        <f>IF(OR(ISBLANK(H21),ISBLANK(H26)),"",(H26-(I26+J26)-(H21-(I21+J21))))</f>
        <v/>
      </c>
      <c r="M26" s="19">
        <v>3</v>
      </c>
      <c r="N26" s="61"/>
      <c r="O26" s="7">
        <f t="shared" si="7"/>
        <v>7794</v>
      </c>
      <c r="P26" s="5"/>
      <c r="Q26" s="68" t="str">
        <f t="shared" si="1"/>
        <v/>
      </c>
      <c r="R26" s="62" t="str">
        <f>IF(OR(ISBLANK(N21),ISBLANK(N26)),"",(N26-(O26+P26)-(N21-(O21+P21))))</f>
        <v/>
      </c>
      <c r="S26" s="19">
        <v>3</v>
      </c>
      <c r="T26" s="61"/>
      <c r="U26" s="7">
        <f>O67</f>
        <v>7914</v>
      </c>
      <c r="V26" s="5"/>
      <c r="W26" s="68" t="str">
        <f t="shared" si="4"/>
        <v/>
      </c>
      <c r="X26" s="62" t="str">
        <f>IF(OR(ISBLANK(T21),ISBLANK(T26)),"",(T26-(U26+V26)-(T21-(U21+V21))))</f>
        <v/>
      </c>
      <c r="Y26" s="19">
        <v>3</v>
      </c>
      <c r="Z26" s="7"/>
      <c r="AA26" s="7">
        <f t="shared" si="8"/>
        <v>7919</v>
      </c>
      <c r="AB26" s="5"/>
      <c r="AC26" s="69" t="str">
        <f t="shared" si="2"/>
        <v/>
      </c>
      <c r="AD26" s="62" t="str">
        <f>IF(OR(ISBLANK(Z21),ISBLANK(Z26)),"",(Z26-(AA26+AB26)-(Z21-(AA21+AB21))))</f>
        <v/>
      </c>
      <c r="AF26" s="208"/>
      <c r="AG26" s="138"/>
      <c r="AH26" s="208"/>
      <c r="AI26" s="138"/>
      <c r="AJ26" s="155"/>
      <c r="AK26" s="98"/>
    </row>
    <row r="27" spans="1:37" ht="15" customHeight="1">
      <c r="A27" s="19">
        <v>4</v>
      </c>
      <c r="B27" s="61"/>
      <c r="C27" s="7">
        <f t="shared" si="5"/>
        <v>7893</v>
      </c>
      <c r="D27" s="5"/>
      <c r="E27" s="68" t="str">
        <f t="shared" si="0"/>
        <v/>
      </c>
      <c r="F27" s="62" t="str">
        <f>IF(OR(ISBLANK(B20),ISBLANK(B27)),"",(B27-(C27+D27)-(B20-(C20+D20))))</f>
        <v/>
      </c>
      <c r="G27" s="19">
        <v>4</v>
      </c>
      <c r="H27" s="61"/>
      <c r="I27" s="7">
        <f t="shared" si="6"/>
        <v>7853</v>
      </c>
      <c r="J27" s="5"/>
      <c r="K27" s="68" t="str">
        <f t="shared" si="3"/>
        <v/>
      </c>
      <c r="L27" s="62" t="str">
        <f>IF(OR(ISBLANK(H20),ISBLANK(H27)),"",(H27-(I27+J27)-(H20-(I20+J20))))</f>
        <v/>
      </c>
      <c r="M27" s="19">
        <v>4</v>
      </c>
      <c r="N27" s="61"/>
      <c r="O27" s="7">
        <f t="shared" si="7"/>
        <v>7849</v>
      </c>
      <c r="P27" s="5"/>
      <c r="Q27" s="68" t="str">
        <f t="shared" si="1"/>
        <v/>
      </c>
      <c r="R27" s="62" t="str">
        <f>IF(OR(ISBLANK(N20),ISBLANK(N27)),"",(N27-(O27+P27)-(N20-(O20+P20))))</f>
        <v/>
      </c>
      <c r="S27" s="19">
        <v>4</v>
      </c>
      <c r="T27" s="61"/>
      <c r="U27" s="7">
        <f t="shared" ref="U27:U31" si="9">O68</f>
        <v>7954</v>
      </c>
      <c r="V27" s="5"/>
      <c r="W27" s="68" t="str">
        <f t="shared" si="4"/>
        <v/>
      </c>
      <c r="X27" s="62" t="str">
        <f>IF(OR(ISBLANK(T20),ISBLANK(T27)),"",(T27-(U27+V27)-(T20-(U20+V20))))</f>
        <v/>
      </c>
      <c r="Y27" s="19">
        <v>4</v>
      </c>
      <c r="Z27" s="7"/>
      <c r="AA27" s="7">
        <f t="shared" si="8"/>
        <v>7909</v>
      </c>
      <c r="AB27" s="5"/>
      <c r="AC27" s="69" t="str">
        <f t="shared" si="2"/>
        <v/>
      </c>
      <c r="AD27" s="62" t="str">
        <f>IF(OR(ISBLANK(Z20),ISBLANK(Z27)),"",(Z27-(AA27+AB27)-(Z20-(AA20+AB20))))</f>
        <v/>
      </c>
      <c r="AF27" s="208"/>
      <c r="AG27" s="138"/>
      <c r="AH27" s="208"/>
      <c r="AI27" s="138"/>
      <c r="AJ27" s="155"/>
      <c r="AK27" s="98"/>
    </row>
    <row r="28" spans="1:37" ht="14.5" customHeight="1">
      <c r="A28" s="18">
        <v>5</v>
      </c>
      <c r="B28" s="60"/>
      <c r="C28" s="6">
        <f t="shared" si="5"/>
        <v>7818</v>
      </c>
      <c r="D28" s="5"/>
      <c r="E28" s="68" t="str">
        <f t="shared" si="0"/>
        <v/>
      </c>
      <c r="F28" s="62" t="str">
        <f>IF(OR(ISBLANK(B19),ISBLANK(B28)),"",(B28-(C28+D28)-(B19-(C19+D19))))</f>
        <v/>
      </c>
      <c r="G28" s="18">
        <v>5</v>
      </c>
      <c r="H28" s="60"/>
      <c r="I28" s="6">
        <f t="shared" si="6"/>
        <v>7778</v>
      </c>
      <c r="J28" s="5"/>
      <c r="K28" s="68" t="str">
        <f t="shared" si="3"/>
        <v/>
      </c>
      <c r="L28" s="62" t="str">
        <f>IF(OR(ISBLANK(H19),ISBLANK(H28)),"",(H28-(I28+J28)-(H19-(I19+J19))))</f>
        <v/>
      </c>
      <c r="M28" s="18">
        <v>5</v>
      </c>
      <c r="N28" s="60"/>
      <c r="O28" s="6">
        <f t="shared" si="7"/>
        <v>7764</v>
      </c>
      <c r="P28" s="5"/>
      <c r="Q28" s="68" t="str">
        <f t="shared" si="1"/>
        <v/>
      </c>
      <c r="R28" s="62" t="str">
        <f>IF(OR(ISBLANK(N19),ISBLANK(N28)),"",(N28-(O28+P28)-(N19-(O19+P19))))</f>
        <v/>
      </c>
      <c r="S28" s="18">
        <v>5</v>
      </c>
      <c r="T28" s="60"/>
      <c r="U28" s="6">
        <f t="shared" si="9"/>
        <v>7864</v>
      </c>
      <c r="V28" s="5"/>
      <c r="W28" s="68" t="str">
        <f t="shared" si="4"/>
        <v/>
      </c>
      <c r="X28" s="62" t="str">
        <f>IF(OR(ISBLANK(T19),ISBLANK(T28)),"",(T28-(U28+V28)-(T19-(U19+V19))))</f>
        <v/>
      </c>
      <c r="Y28" s="18">
        <v>5</v>
      </c>
      <c r="Z28" s="6"/>
      <c r="AA28" s="6">
        <f t="shared" si="8"/>
        <v>7729</v>
      </c>
      <c r="AB28" s="5"/>
      <c r="AC28" s="69" t="str">
        <f t="shared" si="2"/>
        <v/>
      </c>
      <c r="AD28" s="62" t="str">
        <f>IF(OR(ISBLANK(Z19),ISBLANK(Z28)),"",(Z28-(AA28+AB28)-(Z19-(AA19+AB19))))</f>
        <v/>
      </c>
      <c r="AF28" s="152" t="s">
        <v>71</v>
      </c>
      <c r="AG28" s="141">
        <f>SUM(B28:B31,H28:H31)/8 - SUM(I28:I31,C28:C31)/8</f>
        <v>-7652.375</v>
      </c>
      <c r="AH28" s="152" t="s">
        <v>71</v>
      </c>
      <c r="AI28" s="154">
        <f>SUM(N28:N31,T28:T31)/8 - SUM(O28:O31,U28:U31)/8</f>
        <v>-7674.625</v>
      </c>
      <c r="AJ28" s="155">
        <f>AG28-AI28</f>
        <v>22.25</v>
      </c>
      <c r="AK28" s="98"/>
    </row>
    <row r="29" spans="1:37" ht="14.5" customHeight="1">
      <c r="A29" s="18">
        <v>6</v>
      </c>
      <c r="B29" s="60"/>
      <c r="C29" s="6">
        <f t="shared" si="5"/>
        <v>7673</v>
      </c>
      <c r="D29" s="5"/>
      <c r="E29" s="68" t="str">
        <f t="shared" si="0"/>
        <v/>
      </c>
      <c r="F29" s="62" t="str">
        <f>IF(OR(ISBLANK(B18),ISBLANK(B29)),"",(B29-(C29+D29)-(B18-(C18+D18))))</f>
        <v/>
      </c>
      <c r="G29" s="18">
        <v>6</v>
      </c>
      <c r="H29" s="60"/>
      <c r="I29" s="6">
        <f t="shared" si="6"/>
        <v>7638</v>
      </c>
      <c r="J29" s="5"/>
      <c r="K29" s="68" t="str">
        <f t="shared" si="3"/>
        <v/>
      </c>
      <c r="L29" s="62" t="str">
        <f>IF(OR(ISBLANK(H18),ISBLANK(H29)),"",(H29-(I29+J29)-(H18-(I18+J18))))</f>
        <v/>
      </c>
      <c r="M29" s="18">
        <v>6</v>
      </c>
      <c r="N29" s="60"/>
      <c r="O29" s="6">
        <f t="shared" si="7"/>
        <v>7624</v>
      </c>
      <c r="P29" s="5"/>
      <c r="Q29" s="68" t="str">
        <f t="shared" si="1"/>
        <v/>
      </c>
      <c r="R29" s="62" t="str">
        <f>IF(OR(ISBLANK(N18),ISBLANK(N29)),"",(N29-(O29+P29)-(N18-(O18+P18))))</f>
        <v/>
      </c>
      <c r="S29" s="18">
        <v>6</v>
      </c>
      <c r="T29" s="60"/>
      <c r="U29" s="6">
        <f t="shared" si="9"/>
        <v>7729</v>
      </c>
      <c r="V29" s="5"/>
      <c r="W29" s="68" t="str">
        <f t="shared" si="4"/>
        <v/>
      </c>
      <c r="X29" s="62" t="str">
        <f>IF(OR(ISBLANK(T18),ISBLANK(T29)),"",(T29-(U29+V29)-(T18-(U18+V18))))</f>
        <v/>
      </c>
      <c r="Y29" s="18">
        <v>6</v>
      </c>
      <c r="Z29" s="6"/>
      <c r="AA29" s="6">
        <f t="shared" si="8"/>
        <v>7549</v>
      </c>
      <c r="AB29" s="5"/>
      <c r="AC29" s="69" t="str">
        <f t="shared" si="2"/>
        <v/>
      </c>
      <c r="AD29" s="62" t="str">
        <f>IF(OR(ISBLANK(Z18),ISBLANK(Z29)),"",(Z29-(AA29+AB29)-(Z18-(AA18+AB18))))</f>
        <v/>
      </c>
      <c r="AF29" s="152"/>
      <c r="AG29" s="141"/>
      <c r="AH29" s="152"/>
      <c r="AI29" s="141"/>
      <c r="AJ29" s="155"/>
      <c r="AK29" s="98"/>
    </row>
    <row r="30" spans="1:37" ht="14.5" customHeight="1">
      <c r="A30" s="18">
        <v>7</v>
      </c>
      <c r="B30" s="60"/>
      <c r="C30" s="6">
        <f t="shared" si="5"/>
        <v>7598</v>
      </c>
      <c r="D30" s="5"/>
      <c r="E30" s="68" t="str">
        <f t="shared" si="0"/>
        <v/>
      </c>
      <c r="F30" s="62" t="str">
        <f>IF(OR(ISBLANK(B17),ISBLANK(B30)),"",(B30-(C30+D30)-(B17-(C17+D17))))</f>
        <v/>
      </c>
      <c r="G30" s="18">
        <v>7</v>
      </c>
      <c r="H30" s="60"/>
      <c r="I30" s="6">
        <f t="shared" si="6"/>
        <v>7568</v>
      </c>
      <c r="J30" s="5"/>
      <c r="K30" s="68" t="str">
        <f t="shared" si="3"/>
        <v/>
      </c>
      <c r="L30" s="62" t="str">
        <f>IF(OR(ISBLANK(H17),ISBLANK(H30)),"",(H30-(I30+J30)-(H17-(I17+J17))))</f>
        <v/>
      </c>
      <c r="M30" s="18">
        <v>7</v>
      </c>
      <c r="N30" s="60"/>
      <c r="O30" s="6">
        <f t="shared" si="7"/>
        <v>7559</v>
      </c>
      <c r="P30" s="5"/>
      <c r="Q30" s="68" t="str">
        <f t="shared" si="1"/>
        <v/>
      </c>
      <c r="R30" s="62" t="str">
        <f>IF(OR(ISBLANK(N17),ISBLANK(N30)),"",(N30-(O30+P30)-(N17-(O17+P17))))</f>
        <v/>
      </c>
      <c r="S30" s="18">
        <v>7</v>
      </c>
      <c r="T30" s="60"/>
      <c r="U30" s="6">
        <f t="shared" si="9"/>
        <v>7649</v>
      </c>
      <c r="V30" s="5"/>
      <c r="W30" s="68" t="str">
        <f t="shared" si="4"/>
        <v/>
      </c>
      <c r="X30" s="62" t="str">
        <f>IF(OR(ISBLANK(T17),ISBLANK(T30)),"",(T30-(U30+V30)-(T17-(U17+V17))))</f>
        <v/>
      </c>
      <c r="Y30" s="18">
        <v>7</v>
      </c>
      <c r="Z30" s="6"/>
      <c r="AA30" s="6">
        <f t="shared" si="8"/>
        <v>7479</v>
      </c>
      <c r="AB30" s="5"/>
      <c r="AC30" s="69" t="str">
        <f t="shared" si="2"/>
        <v/>
      </c>
      <c r="AD30" s="62" t="str">
        <f>IF(OR(ISBLANK(Z17),ISBLANK(Z30)),"",(Z30-(AA30+AB30)-(Z17-(AA17+AB17))))</f>
        <v/>
      </c>
      <c r="AF30" s="152"/>
      <c r="AG30" s="141"/>
      <c r="AH30" s="152"/>
      <c r="AI30" s="141"/>
      <c r="AJ30" s="155"/>
      <c r="AK30" s="98"/>
    </row>
    <row r="31" spans="1:37" ht="15" customHeight="1" thickBot="1">
      <c r="A31" s="18">
        <v>8</v>
      </c>
      <c r="B31" s="60"/>
      <c r="C31" s="6">
        <f t="shared" si="5"/>
        <v>7588</v>
      </c>
      <c r="D31" s="5"/>
      <c r="E31" s="68" t="str">
        <f t="shared" si="0"/>
        <v/>
      </c>
      <c r="F31" s="62" t="str">
        <f>IF(OR(ISBLANK(B16),ISBLANK(B31)),"",(B31-(C31+D31)-(B16-(C16+D16))))</f>
        <v/>
      </c>
      <c r="G31" s="56">
        <v>8</v>
      </c>
      <c r="H31" s="64"/>
      <c r="I31" s="57">
        <f t="shared" si="6"/>
        <v>7558</v>
      </c>
      <c r="J31" s="30"/>
      <c r="K31" s="68" t="str">
        <f t="shared" si="3"/>
        <v/>
      </c>
      <c r="L31" s="65" t="str">
        <f>IF(OR(ISBLANK(H16),ISBLANK(H31)),"",(H31-(I31+J31)-(H16-(I16+J16))))</f>
        <v/>
      </c>
      <c r="M31" s="18">
        <v>8</v>
      </c>
      <c r="N31" s="60"/>
      <c r="O31" s="6">
        <f t="shared" si="7"/>
        <v>7564</v>
      </c>
      <c r="P31" s="5"/>
      <c r="Q31" s="68" t="str">
        <f t="shared" si="1"/>
        <v/>
      </c>
      <c r="R31" s="62" t="str">
        <f>IF(OR(ISBLANK(N16),ISBLANK(N31)),"",(N31-(O31+P31)-(N16-(O16+P16))))</f>
        <v/>
      </c>
      <c r="S31" s="132">
        <v>8</v>
      </c>
      <c r="T31" s="133"/>
      <c r="U31" s="134">
        <f t="shared" si="9"/>
        <v>7644</v>
      </c>
      <c r="V31" s="26"/>
      <c r="W31" s="103" t="str">
        <f t="shared" si="4"/>
        <v/>
      </c>
      <c r="X31" s="66" t="str">
        <f>IF(OR(ISBLANK(T16),ISBLANK(T31)),"",(T31-(U31+V31)-(T16-(U16+V16))))</f>
        <v/>
      </c>
      <c r="Y31" s="18">
        <v>8</v>
      </c>
      <c r="Z31" s="6"/>
      <c r="AA31" s="6">
        <f t="shared" si="8"/>
        <v>7554</v>
      </c>
      <c r="AB31" s="5"/>
      <c r="AC31" s="69" t="str">
        <f t="shared" si="2"/>
        <v/>
      </c>
      <c r="AD31" s="62" t="str">
        <f>IF(OR(ISBLANK(Z16),ISBLANK(Z31)),"",(Z31-(AA31+AB31)-(Z16-(AA16+AB16))))</f>
        <v/>
      </c>
      <c r="AF31" s="152"/>
      <c r="AG31" s="141"/>
      <c r="AH31" s="152"/>
      <c r="AI31" s="141"/>
      <c r="AJ31" s="155"/>
      <c r="AK31" s="98"/>
    </row>
    <row r="32" spans="1:37" ht="14.5" customHeight="1">
      <c r="A32" s="13">
        <v>9</v>
      </c>
      <c r="B32" s="59"/>
      <c r="C32" s="4">
        <f t="shared" si="5"/>
        <v>7381</v>
      </c>
      <c r="D32" s="5"/>
      <c r="E32" s="68" t="str">
        <f t="shared" si="0"/>
        <v/>
      </c>
      <c r="F32" s="62" t="str">
        <f>IF(OR(ISBLANK(B15),ISBLANK(B32)),"",(B32-(C32+D32)-(B15-(C15+D15))))</f>
        <v/>
      </c>
      <c r="G32" s="172" t="s">
        <v>32</v>
      </c>
      <c r="H32" s="173"/>
      <c r="I32" s="173"/>
      <c r="J32" s="173"/>
      <c r="K32" s="173"/>
      <c r="L32" s="174"/>
      <c r="M32" s="13">
        <v>9</v>
      </c>
      <c r="N32" s="59"/>
      <c r="O32" s="4">
        <f t="shared" si="7"/>
        <v>7378</v>
      </c>
      <c r="P32" s="5"/>
      <c r="Q32" s="68" t="str">
        <f t="shared" si="1"/>
        <v/>
      </c>
      <c r="R32" s="62" t="str">
        <f>IF(OR(ISBLANK(N15),ISBLANK(N32)),"",(N32-(O32+P32)-(N15-(O15+P15))))</f>
        <v/>
      </c>
      <c r="S32" s="172" t="s">
        <v>32</v>
      </c>
      <c r="T32" s="173"/>
      <c r="U32" s="173"/>
      <c r="V32" s="173"/>
      <c r="W32" s="173"/>
      <c r="X32" s="174"/>
      <c r="Y32" s="13">
        <v>9</v>
      </c>
      <c r="Z32" s="4"/>
      <c r="AA32" s="4">
        <f t="shared" si="8"/>
        <v>7389</v>
      </c>
      <c r="AB32" s="5"/>
      <c r="AC32" s="69" t="str">
        <f t="shared" si="2"/>
        <v/>
      </c>
      <c r="AD32" s="62" t="str">
        <f>IF(OR(ISBLANK(Z15),ISBLANK(Z32)),"",(Z32-(AA32+AB32)-(Z15-(AA15+AB15))))</f>
        <v/>
      </c>
      <c r="AF32" s="142" t="s">
        <v>72</v>
      </c>
      <c r="AG32" s="135">
        <f>SUM(B32:B35)/4 - SUM(C32:C35)/4</f>
        <v>-7247.25</v>
      </c>
      <c r="AH32" s="142" t="s">
        <v>72</v>
      </c>
      <c r="AI32" s="135">
        <f>SUM(N32:N35)/4 - SUM(O32:O35)/4</f>
        <v>-7248</v>
      </c>
      <c r="AJ32" s="145">
        <f>AG32-AI32</f>
        <v>0.75</v>
      </c>
      <c r="AK32" s="98"/>
    </row>
    <row r="33" spans="1:40" ht="14.5" customHeight="1">
      <c r="A33" s="13">
        <v>10</v>
      </c>
      <c r="B33" s="59"/>
      <c r="C33" s="4">
        <f t="shared" si="5"/>
        <v>7266</v>
      </c>
      <c r="D33" s="5"/>
      <c r="E33" s="68" t="str">
        <f t="shared" si="0"/>
        <v/>
      </c>
      <c r="F33" s="62" t="str">
        <f>IF(OR(ISBLANK(B14),ISBLANK(B33)),"",(B33-(C33+D33)-(B14-(C14+D14))))</f>
        <v/>
      </c>
      <c r="G33" s="175"/>
      <c r="H33" s="176"/>
      <c r="I33" s="176"/>
      <c r="J33" s="176"/>
      <c r="K33" s="176"/>
      <c r="L33" s="177"/>
      <c r="M33" s="13">
        <v>10</v>
      </c>
      <c r="N33" s="59"/>
      <c r="O33" s="4">
        <f t="shared" si="7"/>
        <v>7268</v>
      </c>
      <c r="P33" s="5"/>
      <c r="Q33" s="68" t="str">
        <f t="shared" si="1"/>
        <v/>
      </c>
      <c r="R33" s="62" t="str">
        <f>IF(OR(ISBLANK(N14),ISBLANK(N33)),"",(N33-(O33+P33)-(N14-(O14+P14))))</f>
        <v/>
      </c>
      <c r="S33" s="175"/>
      <c r="T33" s="254"/>
      <c r="U33" s="254"/>
      <c r="V33" s="254"/>
      <c r="W33" s="254"/>
      <c r="X33" s="177"/>
      <c r="Y33" s="13">
        <v>10</v>
      </c>
      <c r="Z33" s="4"/>
      <c r="AA33" s="4">
        <f t="shared" si="8"/>
        <v>7354</v>
      </c>
      <c r="AB33" s="5"/>
      <c r="AC33" s="69" t="str">
        <f t="shared" si="2"/>
        <v/>
      </c>
      <c r="AD33" s="62" t="str">
        <f>IF(OR(ISBLANK(Z14),ISBLANK(Z33)),"",(Z33-(AA33+AB33)-(Z14-(AA14+AB14))))</f>
        <v/>
      </c>
      <c r="AF33" s="143"/>
      <c r="AG33" s="136"/>
      <c r="AH33" s="143"/>
      <c r="AI33" s="136"/>
      <c r="AJ33" s="146"/>
      <c r="AK33" s="98"/>
    </row>
    <row r="34" spans="1:40" ht="15.65" customHeight="1">
      <c r="A34" s="13">
        <v>11</v>
      </c>
      <c r="B34" s="59"/>
      <c r="C34" s="4">
        <f t="shared" si="5"/>
        <v>7181</v>
      </c>
      <c r="D34" s="5"/>
      <c r="E34" s="68" t="str">
        <f t="shared" si="0"/>
        <v/>
      </c>
      <c r="F34" s="62" t="str">
        <f>IF(OR(ISBLANK(B13),ISBLANK(B34)),"",(B34-(C34+D34)-(B13-(C13+D13))))</f>
        <v/>
      </c>
      <c r="G34" s="175"/>
      <c r="H34" s="176"/>
      <c r="I34" s="176"/>
      <c r="J34" s="176"/>
      <c r="K34" s="176"/>
      <c r="L34" s="177"/>
      <c r="M34" s="13">
        <v>11</v>
      </c>
      <c r="N34" s="59"/>
      <c r="O34" s="4">
        <f t="shared" si="7"/>
        <v>7188</v>
      </c>
      <c r="P34" s="5"/>
      <c r="Q34" s="68" t="str">
        <f t="shared" si="1"/>
        <v/>
      </c>
      <c r="R34" s="62" t="str">
        <f>IF(OR(ISBLANK(N13),ISBLANK(N34)),"",(N34-(O34+P34)-(N13-(O13+P13))))</f>
        <v/>
      </c>
      <c r="S34" s="175"/>
      <c r="T34" s="254"/>
      <c r="U34" s="254"/>
      <c r="V34" s="254"/>
      <c r="W34" s="254"/>
      <c r="X34" s="177"/>
      <c r="Y34" s="13">
        <v>11</v>
      </c>
      <c r="Z34" s="4"/>
      <c r="AA34" s="4">
        <f t="shared" si="8"/>
        <v>7349</v>
      </c>
      <c r="AB34" s="5"/>
      <c r="AC34" s="69" t="str">
        <f t="shared" si="2"/>
        <v/>
      </c>
      <c r="AD34" s="62" t="str">
        <f>IF(OR(ISBLANK(Z13),ISBLANK(Z34)),"",(Z34-(AA34+AB34)-(Z13-(AA13+AB13))))</f>
        <v/>
      </c>
      <c r="AF34" s="143"/>
      <c r="AG34" s="136"/>
      <c r="AH34" s="143"/>
      <c r="AI34" s="136"/>
      <c r="AJ34" s="146"/>
      <c r="AK34" s="98"/>
    </row>
    <row r="35" spans="1:40" ht="16" customHeight="1" thickBot="1">
      <c r="A35" s="13">
        <v>12</v>
      </c>
      <c r="B35" s="59"/>
      <c r="C35" s="4">
        <f t="shared" si="5"/>
        <v>7161</v>
      </c>
      <c r="D35" s="5"/>
      <c r="E35" s="68" t="str">
        <f t="shared" si="0"/>
        <v/>
      </c>
      <c r="F35" s="62" t="str">
        <f>IF(OR(ISBLANK(B12),ISBLANK(B35)),"",(B35-(C35+D35)-(B12-(C12+D12))))</f>
        <v/>
      </c>
      <c r="G35" s="175"/>
      <c r="H35" s="176"/>
      <c r="I35" s="176"/>
      <c r="J35" s="176"/>
      <c r="K35" s="176"/>
      <c r="L35" s="177"/>
      <c r="M35" s="13">
        <v>12</v>
      </c>
      <c r="N35" s="59"/>
      <c r="O35" s="4">
        <f t="shared" si="7"/>
        <v>7158</v>
      </c>
      <c r="P35" s="5"/>
      <c r="Q35" s="68" t="str">
        <f t="shared" si="1"/>
        <v/>
      </c>
      <c r="R35" s="62" t="str">
        <f>IF(OR(ISBLANK(N12),ISBLANK(N35)),"",(N35-(O35+P35)-(N12-(O12+P12))))</f>
        <v/>
      </c>
      <c r="S35" s="175"/>
      <c r="T35" s="254"/>
      <c r="U35" s="254"/>
      <c r="V35" s="254"/>
      <c r="W35" s="254"/>
      <c r="X35" s="177"/>
      <c r="Y35" s="15">
        <v>12</v>
      </c>
      <c r="Z35" s="16"/>
      <c r="AA35" s="16">
        <f t="shared" si="8"/>
        <v>7419</v>
      </c>
      <c r="AB35" s="30"/>
      <c r="AC35" s="71" t="str">
        <f t="shared" si="2"/>
        <v/>
      </c>
      <c r="AD35" s="65" t="str">
        <f>IF(OR(ISBLANK(Z12),ISBLANK(Z35)),"",(Z35-(AA35+AB35)-(Z12-(AA12+AB12))))</f>
        <v/>
      </c>
      <c r="AF35" s="144"/>
      <c r="AG35" s="137"/>
      <c r="AH35" s="144"/>
      <c r="AI35" s="137"/>
      <c r="AJ35" s="147"/>
      <c r="AK35" s="98"/>
    </row>
    <row r="36" spans="1:40" ht="15.65" customHeight="1">
      <c r="A36" s="17">
        <v>13</v>
      </c>
      <c r="B36" s="58"/>
      <c r="C36" s="12">
        <f t="shared" si="5"/>
        <v>7018</v>
      </c>
      <c r="D36" s="5"/>
      <c r="E36" s="68" t="str">
        <f t="shared" si="0"/>
        <v/>
      </c>
      <c r="F36" s="62" t="str">
        <f>IF(OR(ISBLANK(B11),ISBLANK(B36)),"",(B36-(C36+D36)-(B11-(C11+D11))))</f>
        <v/>
      </c>
      <c r="G36" s="175"/>
      <c r="H36" s="176"/>
      <c r="I36" s="176"/>
      <c r="J36" s="176"/>
      <c r="K36" s="176"/>
      <c r="L36" s="177"/>
      <c r="M36" s="17">
        <v>13</v>
      </c>
      <c r="N36" s="58"/>
      <c r="O36" s="12">
        <f t="shared" si="7"/>
        <v>7023</v>
      </c>
      <c r="P36" s="5"/>
      <c r="Q36" s="68" t="str">
        <f t="shared" si="1"/>
        <v/>
      </c>
      <c r="R36" s="62" t="str">
        <f>IF(OR(ISBLANK(N11),ISBLANK(N36)),"",(N36-(O36+P36)-(N11-(O11+P11))))</f>
        <v/>
      </c>
      <c r="S36" s="175"/>
      <c r="T36" s="254"/>
      <c r="U36" s="254"/>
      <c r="V36" s="254"/>
      <c r="W36" s="254"/>
      <c r="X36" s="177"/>
      <c r="Y36" s="172" t="s">
        <v>32</v>
      </c>
      <c r="Z36" s="173"/>
      <c r="AA36" s="173"/>
      <c r="AB36" s="173"/>
      <c r="AC36" s="173"/>
      <c r="AD36" s="174"/>
      <c r="AF36" s="148" t="s">
        <v>65</v>
      </c>
      <c r="AG36" s="150">
        <f>SUM(B36:B37)/2 - SUM(C36:C37)/2</f>
        <v>-7003</v>
      </c>
      <c r="AH36" s="148" t="s">
        <v>65</v>
      </c>
      <c r="AI36" s="150">
        <f>SUM(N36:N37)/2- SUM(O36:O37)/2</f>
        <v>-7013</v>
      </c>
      <c r="AJ36" s="145">
        <f>AG36-AI36</f>
        <v>10</v>
      </c>
      <c r="AK36" s="98"/>
    </row>
    <row r="37" spans="1:40" ht="14.5" customHeight="1" thickBot="1">
      <c r="A37" s="115">
        <v>14</v>
      </c>
      <c r="B37" s="116"/>
      <c r="C37" s="117">
        <f t="shared" si="5"/>
        <v>6988</v>
      </c>
      <c r="D37" s="30"/>
      <c r="E37" s="73" t="str">
        <f t="shared" si="0"/>
        <v/>
      </c>
      <c r="F37" s="65" t="str">
        <f>IF(OR(ISBLANK(B10),ISBLANK(B37)),"",(B37-(C37+D37)-(B10-(C10+D10))))</f>
        <v/>
      </c>
      <c r="G37" s="175"/>
      <c r="H37" s="176"/>
      <c r="I37" s="176"/>
      <c r="J37" s="176"/>
      <c r="K37" s="176"/>
      <c r="L37" s="177"/>
      <c r="M37" s="115">
        <v>14</v>
      </c>
      <c r="N37" s="116"/>
      <c r="O37" s="117">
        <f t="shared" si="7"/>
        <v>7003</v>
      </c>
      <c r="P37" s="30"/>
      <c r="Q37" s="73" t="str">
        <f t="shared" si="1"/>
        <v/>
      </c>
      <c r="R37" s="65" t="str">
        <f>IF(OR(ISBLANK(N10),ISBLANK(N37)),"",(N37-(O37+P37)-(N10-(O10+P10))))</f>
        <v/>
      </c>
      <c r="S37" s="175"/>
      <c r="T37" s="254"/>
      <c r="U37" s="254"/>
      <c r="V37" s="254"/>
      <c r="W37" s="254"/>
      <c r="X37" s="177"/>
      <c r="Y37" s="175"/>
      <c r="Z37" s="176"/>
      <c r="AA37" s="176"/>
      <c r="AB37" s="176"/>
      <c r="AC37" s="176"/>
      <c r="AD37" s="177"/>
      <c r="AF37" s="149"/>
      <c r="AG37" s="151"/>
      <c r="AH37" s="149"/>
      <c r="AI37" s="151"/>
      <c r="AJ37" s="146"/>
      <c r="AK37" s="98"/>
    </row>
    <row r="38" spans="1:40" ht="14.5" customHeight="1">
      <c r="A38" s="175" t="s">
        <v>32</v>
      </c>
      <c r="B38" s="176"/>
      <c r="C38" s="176"/>
      <c r="D38" s="176"/>
      <c r="E38" s="176"/>
      <c r="F38" s="177"/>
      <c r="G38" s="175"/>
      <c r="H38" s="176"/>
      <c r="I38" s="176"/>
      <c r="J38" s="176"/>
      <c r="K38" s="176"/>
      <c r="L38" s="177"/>
      <c r="M38" s="175" t="s">
        <v>32</v>
      </c>
      <c r="N38" s="176"/>
      <c r="O38" s="176"/>
      <c r="P38" s="176"/>
      <c r="Q38" s="176"/>
      <c r="R38" s="177"/>
      <c r="S38" s="175"/>
      <c r="T38" s="254"/>
      <c r="U38" s="254"/>
      <c r="V38" s="254"/>
      <c r="W38" s="254"/>
      <c r="X38" s="177"/>
      <c r="Y38" s="175"/>
      <c r="Z38" s="176"/>
      <c r="AA38" s="176"/>
      <c r="AB38" s="176"/>
      <c r="AC38" s="176"/>
      <c r="AD38" s="177"/>
      <c r="AF38" s="202" t="s">
        <v>73</v>
      </c>
      <c r="AG38" s="203"/>
      <c r="AH38" s="203"/>
      <c r="AI38" s="203"/>
      <c r="AJ38" s="204"/>
      <c r="AK38" s="98"/>
    </row>
    <row r="39" spans="1:40" ht="15" customHeight="1" thickBot="1">
      <c r="A39" s="178"/>
      <c r="B39" s="179"/>
      <c r="C39" s="179"/>
      <c r="D39" s="179"/>
      <c r="E39" s="179"/>
      <c r="F39" s="180"/>
      <c r="G39" s="178"/>
      <c r="H39" s="179"/>
      <c r="I39" s="179"/>
      <c r="J39" s="179"/>
      <c r="K39" s="179"/>
      <c r="L39" s="180"/>
      <c r="M39" s="178"/>
      <c r="N39" s="179"/>
      <c r="O39" s="179"/>
      <c r="P39" s="179"/>
      <c r="Q39" s="179"/>
      <c r="R39" s="180"/>
      <c r="S39" s="178"/>
      <c r="T39" s="179"/>
      <c r="U39" s="179"/>
      <c r="V39" s="179"/>
      <c r="W39" s="179"/>
      <c r="X39" s="180"/>
      <c r="Y39" s="178"/>
      <c r="Z39" s="179"/>
      <c r="AA39" s="179"/>
      <c r="AB39" s="179"/>
      <c r="AC39" s="179"/>
      <c r="AD39" s="180"/>
      <c r="AF39" s="205"/>
      <c r="AG39" s="206"/>
      <c r="AH39" s="206"/>
      <c r="AI39" s="206"/>
      <c r="AJ39" s="207"/>
      <c r="AK39" s="98"/>
      <c r="AL39" s="98"/>
      <c r="AM39" s="98"/>
      <c r="AN39" s="98"/>
    </row>
    <row r="42" spans="1:40" ht="15" thickBot="1">
      <c r="AF42" s="105"/>
    </row>
    <row r="43" spans="1:40" ht="15" thickBot="1">
      <c r="A43" s="236" t="s">
        <v>33</v>
      </c>
      <c r="B43" s="237"/>
      <c r="C43" s="237"/>
      <c r="D43" s="237"/>
      <c r="E43" s="237"/>
      <c r="F43" s="260"/>
      <c r="I43" s="236" t="s">
        <v>39</v>
      </c>
      <c r="J43" s="237"/>
      <c r="K43" s="237"/>
      <c r="L43" s="237"/>
      <c r="M43" s="237"/>
      <c r="N43" s="260"/>
      <c r="P43" s="181" t="s">
        <v>30</v>
      </c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3"/>
    </row>
    <row r="44" spans="1:40" ht="15" thickBot="1">
      <c r="A44" s="35" t="s">
        <v>18</v>
      </c>
      <c r="B44" s="41" t="s">
        <v>34</v>
      </c>
      <c r="C44" s="36" t="s">
        <v>40</v>
      </c>
      <c r="D44" s="48" t="s">
        <v>41</v>
      </c>
      <c r="E44" s="51" t="s">
        <v>37</v>
      </c>
      <c r="F44" s="50" t="s">
        <v>38</v>
      </c>
      <c r="I44" s="35" t="s">
        <v>18</v>
      </c>
      <c r="J44" s="41" t="s">
        <v>34</v>
      </c>
      <c r="K44" s="36" t="s">
        <v>40</v>
      </c>
      <c r="L44" s="37" t="s">
        <v>41</v>
      </c>
      <c r="M44" s="49" t="s">
        <v>37</v>
      </c>
      <c r="N44" s="50" t="s">
        <v>38</v>
      </c>
      <c r="P44" s="193" t="s">
        <v>93</v>
      </c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5"/>
    </row>
    <row r="45" spans="1:40">
      <c r="A45" s="32" t="s">
        <v>56</v>
      </c>
      <c r="B45" s="34">
        <v>520</v>
      </c>
      <c r="C45" s="42"/>
      <c r="D45" s="45"/>
      <c r="E45" s="52">
        <f>C45-B45</f>
        <v>-520</v>
      </c>
      <c r="F45" s="53">
        <f>D45-B45</f>
        <v>-520</v>
      </c>
      <c r="I45" s="32" t="s">
        <v>69</v>
      </c>
      <c r="J45" s="34">
        <v>170</v>
      </c>
      <c r="K45" s="42"/>
      <c r="L45" s="45"/>
      <c r="M45" s="52">
        <f>J45-K45</f>
        <v>170</v>
      </c>
      <c r="N45" s="53">
        <f>J45-L45</f>
        <v>170</v>
      </c>
      <c r="P45" s="196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8"/>
    </row>
    <row r="46" spans="1:40" ht="15" thickBot="1">
      <c r="A46" s="13" t="s">
        <v>61</v>
      </c>
      <c r="B46" s="4">
        <v>490</v>
      </c>
      <c r="C46" s="43"/>
      <c r="D46" s="46"/>
      <c r="E46" s="13">
        <f>C46-B46</f>
        <v>-490</v>
      </c>
      <c r="F46" s="14">
        <f t="shared" ref="F46" si="10">D46-B46</f>
        <v>-490</v>
      </c>
      <c r="I46" s="15" t="s">
        <v>68</v>
      </c>
      <c r="J46" s="16">
        <v>115</v>
      </c>
      <c r="K46" s="44"/>
      <c r="L46" s="47"/>
      <c r="M46" s="15">
        <f>J46-K46</f>
        <v>115</v>
      </c>
      <c r="N46" s="31">
        <f>J46-L46</f>
        <v>115</v>
      </c>
      <c r="P46" s="196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8"/>
    </row>
    <row r="47" spans="1:40" ht="15" thickBot="1">
      <c r="A47" s="15" t="s">
        <v>10</v>
      </c>
      <c r="B47" s="16">
        <v>520</v>
      </c>
      <c r="C47" s="44"/>
      <c r="D47" s="47"/>
      <c r="E47" s="15">
        <f>C47-B47</f>
        <v>-520</v>
      </c>
      <c r="F47" s="31">
        <f>D47-B47</f>
        <v>-520</v>
      </c>
      <c r="P47" s="196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8"/>
    </row>
    <row r="48" spans="1:40" ht="15" thickBot="1">
      <c r="P48" s="199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1"/>
    </row>
    <row r="51" spans="1:32" ht="15" thickBot="1"/>
    <row r="52" spans="1:32" ht="15" thickBot="1">
      <c r="A52" s="190" t="s">
        <v>3</v>
      </c>
      <c r="B52" s="191"/>
      <c r="C52" s="191"/>
      <c r="D52" s="191"/>
      <c r="E52" s="191"/>
      <c r="F52" s="191"/>
      <c r="G52" s="192"/>
      <c r="I52" s="166" t="s">
        <v>9</v>
      </c>
      <c r="J52" s="167"/>
      <c r="K52" s="167"/>
      <c r="L52" s="167"/>
      <c r="M52" s="167"/>
      <c r="N52" s="167"/>
      <c r="O52" s="168"/>
      <c r="Q52" s="169" t="s">
        <v>10</v>
      </c>
      <c r="R52" s="170"/>
      <c r="S52" s="170"/>
      <c r="T52" s="170"/>
      <c r="U52" s="170"/>
      <c r="V52" s="171"/>
      <c r="Y52" s="169" t="s">
        <v>4</v>
      </c>
      <c r="Z52" s="170"/>
      <c r="AA52" s="170"/>
      <c r="AB52" s="170"/>
      <c r="AC52" s="170"/>
      <c r="AD52" s="170"/>
      <c r="AE52" s="170"/>
      <c r="AF52" s="171"/>
    </row>
    <row r="53" spans="1:32">
      <c r="A53" s="52"/>
      <c r="B53" s="106" t="s">
        <v>6</v>
      </c>
      <c r="C53" s="106" t="s">
        <v>26</v>
      </c>
      <c r="D53" s="106" t="s">
        <v>27</v>
      </c>
      <c r="E53" s="106" t="s">
        <v>28</v>
      </c>
      <c r="F53" s="106" t="s">
        <v>7</v>
      </c>
      <c r="G53" s="53" t="s">
        <v>8</v>
      </c>
      <c r="I53" s="13"/>
      <c r="J53" s="4" t="s">
        <v>6</v>
      </c>
      <c r="K53" s="4" t="s">
        <v>26</v>
      </c>
      <c r="L53" s="4" t="s">
        <v>27</v>
      </c>
      <c r="M53" s="4" t="s">
        <v>28</v>
      </c>
      <c r="N53" s="4" t="s">
        <v>7</v>
      </c>
      <c r="O53" s="14" t="s">
        <v>8</v>
      </c>
      <c r="Q53" s="13"/>
      <c r="R53" s="4" t="s">
        <v>6</v>
      </c>
      <c r="S53" s="4" t="s">
        <v>27</v>
      </c>
      <c r="T53" s="4" t="s">
        <v>85</v>
      </c>
      <c r="U53" s="4" t="s">
        <v>29</v>
      </c>
      <c r="V53" s="14" t="s">
        <v>8</v>
      </c>
      <c r="Y53" s="24"/>
      <c r="Z53" s="4" t="s">
        <v>6</v>
      </c>
      <c r="AA53" s="4" t="s">
        <v>26</v>
      </c>
      <c r="AB53" s="4" t="s">
        <v>27</v>
      </c>
      <c r="AC53" s="4" t="s">
        <v>28</v>
      </c>
      <c r="AD53" s="4" t="s">
        <v>25</v>
      </c>
      <c r="AE53" s="4" t="s">
        <v>7</v>
      </c>
      <c r="AF53" s="14" t="s">
        <v>8</v>
      </c>
    </row>
    <row r="54" spans="1:32">
      <c r="A54" s="13">
        <v>1</v>
      </c>
      <c r="B54" s="9">
        <v>270</v>
      </c>
      <c r="C54" s="8">
        <v>1280</v>
      </c>
      <c r="D54" s="8">
        <v>1190</v>
      </c>
      <c r="E54" s="10">
        <v>4780</v>
      </c>
      <c r="F54" s="11">
        <v>-37</v>
      </c>
      <c r="G54" s="20">
        <f t="shared" ref="G54:G61" si="11">B54+C54+D54+E54+F54+$W$4+$U$4</f>
        <v>8003</v>
      </c>
      <c r="I54" s="13">
        <v>1</v>
      </c>
      <c r="J54" s="9">
        <v>230</v>
      </c>
      <c r="K54" s="4">
        <f>C54</f>
        <v>1280</v>
      </c>
      <c r="L54" s="4">
        <f>D54</f>
        <v>1190</v>
      </c>
      <c r="M54" s="4">
        <f>E54</f>
        <v>4780</v>
      </c>
      <c r="N54" s="11">
        <v>-37</v>
      </c>
      <c r="O54" s="20">
        <f t="shared" ref="O54:O61" si="12">J54+K54+L54+M54+N54+$W$4+$U$4</f>
        <v>7963</v>
      </c>
      <c r="Q54" s="13">
        <v>1</v>
      </c>
      <c r="R54" s="9">
        <v>1515</v>
      </c>
      <c r="S54" s="8">
        <v>1140</v>
      </c>
      <c r="T54" s="10">
        <v>4795</v>
      </c>
      <c r="U54" s="11">
        <v>-16</v>
      </c>
      <c r="V54" s="20">
        <f t="shared" ref="V54:V65" si="13">R54+S54+T54+U54+$AC$4+$U$4</f>
        <v>7954</v>
      </c>
      <c r="Y54" s="24">
        <v>1</v>
      </c>
      <c r="Z54" s="9">
        <v>725</v>
      </c>
      <c r="AA54" s="8">
        <v>1560</v>
      </c>
      <c r="AB54" s="8">
        <v>2535</v>
      </c>
      <c r="AC54" s="10">
        <f>2100+1400</f>
        <v>3500</v>
      </c>
      <c r="AD54" s="40">
        <v>75</v>
      </c>
      <c r="AE54" s="11">
        <v>-26</v>
      </c>
      <c r="AF54" s="20">
        <f>Z54+AA54+AC54+AD54+AE54+AB54</f>
        <v>8369</v>
      </c>
    </row>
    <row r="55" spans="1:32">
      <c r="A55" s="13">
        <v>2</v>
      </c>
      <c r="B55" s="9">
        <v>260</v>
      </c>
      <c r="C55" s="8">
        <v>1170</v>
      </c>
      <c r="D55" s="4">
        <f>D54</f>
        <v>1190</v>
      </c>
      <c r="E55" s="4">
        <f>E54</f>
        <v>4780</v>
      </c>
      <c r="F55" s="11">
        <v>-37</v>
      </c>
      <c r="G55" s="20">
        <f t="shared" si="11"/>
        <v>7883</v>
      </c>
      <c r="I55" s="13">
        <v>2</v>
      </c>
      <c r="J55" s="9">
        <v>215</v>
      </c>
      <c r="K55" s="4">
        <f t="shared" ref="K55:K61" si="14">C55</f>
        <v>1170</v>
      </c>
      <c r="L55" s="4">
        <f>D54</f>
        <v>1190</v>
      </c>
      <c r="M55" s="4">
        <f>M54</f>
        <v>4780</v>
      </c>
      <c r="N55" s="11">
        <v>-37</v>
      </c>
      <c r="O55" s="20">
        <f t="shared" si="12"/>
        <v>7838</v>
      </c>
      <c r="Q55" s="13">
        <v>2</v>
      </c>
      <c r="R55" s="9">
        <v>1390</v>
      </c>
      <c r="S55" s="4">
        <f>S54</f>
        <v>1140</v>
      </c>
      <c r="T55" s="4">
        <f>T54</f>
        <v>4795</v>
      </c>
      <c r="U55" s="11">
        <v>-16</v>
      </c>
      <c r="V55" s="20">
        <f t="shared" si="13"/>
        <v>7829</v>
      </c>
      <c r="Y55" s="24">
        <v>2</v>
      </c>
      <c r="Z55" s="9">
        <v>475</v>
      </c>
      <c r="AA55" s="4">
        <f>AA54</f>
        <v>1560</v>
      </c>
      <c r="AB55" s="4">
        <f>AB54</f>
        <v>2535</v>
      </c>
      <c r="AC55" s="4">
        <f>AC54</f>
        <v>3500</v>
      </c>
      <c r="AD55" s="4">
        <f>AD54</f>
        <v>75</v>
      </c>
      <c r="AE55" s="11">
        <v>-26</v>
      </c>
      <c r="AF55" s="20">
        <f t="shared" ref="AF55:AF65" si="15">Z55+AA55+AC55+AD55+AE55+AB55</f>
        <v>8119</v>
      </c>
    </row>
    <row r="56" spans="1:32">
      <c r="A56" s="13">
        <v>3</v>
      </c>
      <c r="B56" s="9">
        <v>250</v>
      </c>
      <c r="C56" s="8">
        <v>1200</v>
      </c>
      <c r="D56" s="8">
        <v>1130</v>
      </c>
      <c r="E56" s="4">
        <f>E54</f>
        <v>4780</v>
      </c>
      <c r="F56" s="11">
        <v>-37</v>
      </c>
      <c r="G56" s="20">
        <f t="shared" si="11"/>
        <v>7843</v>
      </c>
      <c r="I56" s="13">
        <v>3</v>
      </c>
      <c r="J56" s="9">
        <v>210</v>
      </c>
      <c r="K56" s="4">
        <f t="shared" si="14"/>
        <v>1200</v>
      </c>
      <c r="L56" s="4">
        <f>D56</f>
        <v>1130</v>
      </c>
      <c r="M56" s="4">
        <f>M54</f>
        <v>4780</v>
      </c>
      <c r="N56" s="11">
        <v>-37</v>
      </c>
      <c r="O56" s="20">
        <f t="shared" si="12"/>
        <v>7803</v>
      </c>
      <c r="Q56" s="13">
        <v>3</v>
      </c>
      <c r="R56" s="9">
        <v>1400</v>
      </c>
      <c r="S56" s="8">
        <v>1095</v>
      </c>
      <c r="T56" s="4">
        <f>T54</f>
        <v>4795</v>
      </c>
      <c r="U56" s="11">
        <v>-16</v>
      </c>
      <c r="V56" s="20">
        <f t="shared" si="13"/>
        <v>7794</v>
      </c>
      <c r="Y56" s="24">
        <v>3</v>
      </c>
      <c r="Z56" s="9">
        <v>615</v>
      </c>
      <c r="AA56" s="8">
        <v>1220</v>
      </c>
      <c r="AB56" s="4">
        <f>AB54</f>
        <v>2535</v>
      </c>
      <c r="AC56" s="4">
        <f>AC54</f>
        <v>3500</v>
      </c>
      <c r="AD56" s="4">
        <f>AD54</f>
        <v>75</v>
      </c>
      <c r="AE56" s="11">
        <v>-26</v>
      </c>
      <c r="AF56" s="20">
        <f t="shared" si="15"/>
        <v>7919</v>
      </c>
    </row>
    <row r="57" spans="1:32">
      <c r="A57" s="13">
        <v>4</v>
      </c>
      <c r="B57" s="9">
        <v>280</v>
      </c>
      <c r="C57" s="8">
        <v>1220</v>
      </c>
      <c r="D57" s="4">
        <f>D56</f>
        <v>1130</v>
      </c>
      <c r="E57" s="4">
        <f>E54</f>
        <v>4780</v>
      </c>
      <c r="F57" s="11">
        <v>-37</v>
      </c>
      <c r="G57" s="20">
        <f t="shared" si="11"/>
        <v>7893</v>
      </c>
      <c r="I57" s="13">
        <v>4</v>
      </c>
      <c r="J57" s="9">
        <v>240</v>
      </c>
      <c r="K57" s="4">
        <f t="shared" si="14"/>
        <v>1220</v>
      </c>
      <c r="L57" s="4">
        <f>D56</f>
        <v>1130</v>
      </c>
      <c r="M57" s="4">
        <f>M54</f>
        <v>4780</v>
      </c>
      <c r="N57" s="11">
        <v>-37</v>
      </c>
      <c r="O57" s="20">
        <f t="shared" si="12"/>
        <v>7853</v>
      </c>
      <c r="Q57" s="13">
        <v>4</v>
      </c>
      <c r="R57" s="9">
        <v>1455</v>
      </c>
      <c r="S57" s="4">
        <f>S56</f>
        <v>1095</v>
      </c>
      <c r="T57" s="4">
        <f>T54</f>
        <v>4795</v>
      </c>
      <c r="U57" s="11">
        <v>-16</v>
      </c>
      <c r="V57" s="20">
        <f t="shared" si="13"/>
        <v>7849</v>
      </c>
      <c r="Y57" s="24">
        <v>4</v>
      </c>
      <c r="Z57" s="9">
        <v>605</v>
      </c>
      <c r="AA57" s="4">
        <f>AA56</f>
        <v>1220</v>
      </c>
      <c r="AB57" s="4">
        <f>AB54</f>
        <v>2535</v>
      </c>
      <c r="AC57" s="4">
        <f>AC54</f>
        <v>3500</v>
      </c>
      <c r="AD57" s="4">
        <f>AD54</f>
        <v>75</v>
      </c>
      <c r="AE57" s="11">
        <v>-26</v>
      </c>
      <c r="AF57" s="20">
        <f t="shared" si="15"/>
        <v>7909</v>
      </c>
    </row>
    <row r="58" spans="1:32">
      <c r="A58" s="13">
        <v>5</v>
      </c>
      <c r="B58" s="9">
        <v>235</v>
      </c>
      <c r="C58" s="8">
        <v>1190</v>
      </c>
      <c r="D58" s="8">
        <v>1115</v>
      </c>
      <c r="E58" s="10">
        <v>4795</v>
      </c>
      <c r="F58" s="11">
        <v>-37</v>
      </c>
      <c r="G58" s="20">
        <f t="shared" si="11"/>
        <v>7818</v>
      </c>
      <c r="I58" s="13">
        <v>5</v>
      </c>
      <c r="J58" s="9">
        <v>195</v>
      </c>
      <c r="K58" s="4">
        <f t="shared" si="14"/>
        <v>1190</v>
      </c>
      <c r="L58" s="4">
        <f>D58</f>
        <v>1115</v>
      </c>
      <c r="M58" s="4">
        <f>E58</f>
        <v>4795</v>
      </c>
      <c r="N58" s="11">
        <v>-37</v>
      </c>
      <c r="O58" s="20">
        <f t="shared" si="12"/>
        <v>7778</v>
      </c>
      <c r="Q58" s="13">
        <v>5</v>
      </c>
      <c r="R58" s="9">
        <v>1410</v>
      </c>
      <c r="S58" s="8">
        <v>1020</v>
      </c>
      <c r="T58" s="10">
        <v>4830</v>
      </c>
      <c r="U58" s="11">
        <v>-16</v>
      </c>
      <c r="V58" s="20">
        <f t="shared" si="13"/>
        <v>7764</v>
      </c>
      <c r="Y58" s="24">
        <v>5</v>
      </c>
      <c r="Z58" s="9">
        <v>650</v>
      </c>
      <c r="AA58" s="8">
        <v>1250</v>
      </c>
      <c r="AB58" s="8">
        <v>2280</v>
      </c>
      <c r="AC58" s="4">
        <f>AC54</f>
        <v>3500</v>
      </c>
      <c r="AD58" s="4">
        <f>AD54</f>
        <v>75</v>
      </c>
      <c r="AE58" s="11">
        <v>-26</v>
      </c>
      <c r="AF58" s="20">
        <f t="shared" si="15"/>
        <v>7729</v>
      </c>
    </row>
    <row r="59" spans="1:32">
      <c r="A59" s="13">
        <v>6</v>
      </c>
      <c r="B59" s="9">
        <v>240</v>
      </c>
      <c r="C59" s="8">
        <v>1040</v>
      </c>
      <c r="D59" s="4">
        <f>D58</f>
        <v>1115</v>
      </c>
      <c r="E59" s="4">
        <f>E58</f>
        <v>4795</v>
      </c>
      <c r="F59" s="11">
        <v>-37</v>
      </c>
      <c r="G59" s="20">
        <f t="shared" si="11"/>
        <v>7673</v>
      </c>
      <c r="I59" s="13">
        <v>6</v>
      </c>
      <c r="J59" s="9">
        <v>205</v>
      </c>
      <c r="K59" s="4">
        <f t="shared" si="14"/>
        <v>1040</v>
      </c>
      <c r="L59" s="4">
        <f>D58</f>
        <v>1115</v>
      </c>
      <c r="M59" s="4">
        <f>M58</f>
        <v>4795</v>
      </c>
      <c r="N59" s="11">
        <v>-37</v>
      </c>
      <c r="O59" s="20">
        <f t="shared" si="12"/>
        <v>7638</v>
      </c>
      <c r="Q59" s="13">
        <v>6</v>
      </c>
      <c r="R59" s="9">
        <v>1270</v>
      </c>
      <c r="S59" s="4">
        <f>S58</f>
        <v>1020</v>
      </c>
      <c r="T59" s="4">
        <f>T58</f>
        <v>4830</v>
      </c>
      <c r="U59" s="11">
        <v>-16</v>
      </c>
      <c r="V59" s="20">
        <f t="shared" si="13"/>
        <v>7624</v>
      </c>
      <c r="Y59" s="24">
        <v>6</v>
      </c>
      <c r="Z59" s="9">
        <v>470</v>
      </c>
      <c r="AA59" s="4">
        <f>AA58</f>
        <v>1250</v>
      </c>
      <c r="AB59" s="4">
        <f>AB58</f>
        <v>2280</v>
      </c>
      <c r="AC59" s="4">
        <f>AC54</f>
        <v>3500</v>
      </c>
      <c r="AD59" s="40">
        <v>75</v>
      </c>
      <c r="AE59" s="11">
        <v>-26</v>
      </c>
      <c r="AF59" s="20">
        <f t="shared" si="15"/>
        <v>7549</v>
      </c>
    </row>
    <row r="60" spans="1:32">
      <c r="A60" s="13">
        <v>7</v>
      </c>
      <c r="B60" s="9">
        <v>225</v>
      </c>
      <c r="C60" s="8">
        <v>1050</v>
      </c>
      <c r="D60" s="8">
        <v>1045</v>
      </c>
      <c r="E60" s="4">
        <f>E58</f>
        <v>4795</v>
      </c>
      <c r="F60" s="11">
        <v>-37</v>
      </c>
      <c r="G60" s="20">
        <f t="shared" si="11"/>
        <v>7598</v>
      </c>
      <c r="I60" s="13">
        <v>7</v>
      </c>
      <c r="J60" s="9">
        <v>195</v>
      </c>
      <c r="K60" s="4">
        <f t="shared" si="14"/>
        <v>1050</v>
      </c>
      <c r="L60" s="4">
        <f>D60</f>
        <v>1045</v>
      </c>
      <c r="M60" s="4">
        <f>M58</f>
        <v>4795</v>
      </c>
      <c r="N60" s="11">
        <v>-37</v>
      </c>
      <c r="O60" s="20">
        <f t="shared" si="12"/>
        <v>7568</v>
      </c>
      <c r="Q60" s="13">
        <v>7</v>
      </c>
      <c r="R60" s="9">
        <v>1265</v>
      </c>
      <c r="S60" s="8">
        <v>960</v>
      </c>
      <c r="T60" s="4">
        <f>T58</f>
        <v>4830</v>
      </c>
      <c r="U60" s="11">
        <v>-16</v>
      </c>
      <c r="V60" s="20">
        <f t="shared" si="13"/>
        <v>7559</v>
      </c>
      <c r="Y60" s="24">
        <v>7</v>
      </c>
      <c r="Z60" s="9">
        <v>490</v>
      </c>
      <c r="AA60" s="8">
        <v>1160</v>
      </c>
      <c r="AB60" s="4">
        <f>AB59</f>
        <v>2280</v>
      </c>
      <c r="AC60" s="4">
        <f>AC54</f>
        <v>3500</v>
      </c>
      <c r="AD60" s="4">
        <f>AD59</f>
        <v>75</v>
      </c>
      <c r="AE60" s="11">
        <v>-26</v>
      </c>
      <c r="AF60" s="20">
        <f t="shared" si="15"/>
        <v>7479</v>
      </c>
    </row>
    <row r="61" spans="1:32" ht="15" thickBot="1">
      <c r="A61" s="13">
        <v>8</v>
      </c>
      <c r="B61" s="9">
        <v>285</v>
      </c>
      <c r="C61" s="8">
        <v>980</v>
      </c>
      <c r="D61" s="4">
        <f>D60</f>
        <v>1045</v>
      </c>
      <c r="E61" s="4">
        <f>E58</f>
        <v>4795</v>
      </c>
      <c r="F61" s="11">
        <v>-37</v>
      </c>
      <c r="G61" s="20">
        <f t="shared" si="11"/>
        <v>7588</v>
      </c>
      <c r="I61" s="15">
        <v>8</v>
      </c>
      <c r="J61" s="21">
        <v>255</v>
      </c>
      <c r="K61" s="16">
        <f t="shared" si="14"/>
        <v>980</v>
      </c>
      <c r="L61" s="16">
        <f>D60</f>
        <v>1045</v>
      </c>
      <c r="M61" s="16">
        <f>M58</f>
        <v>4795</v>
      </c>
      <c r="N61" s="23">
        <v>-37</v>
      </c>
      <c r="O61" s="22">
        <f t="shared" si="12"/>
        <v>7558</v>
      </c>
      <c r="Q61" s="13">
        <v>8</v>
      </c>
      <c r="R61" s="9">
        <v>1270</v>
      </c>
      <c r="S61" s="4">
        <f>S60</f>
        <v>960</v>
      </c>
      <c r="T61" s="4">
        <f>T58</f>
        <v>4830</v>
      </c>
      <c r="U61" s="11">
        <v>-16</v>
      </c>
      <c r="V61" s="20">
        <f t="shared" si="13"/>
        <v>7564</v>
      </c>
      <c r="Y61" s="24">
        <v>8</v>
      </c>
      <c r="Z61" s="9">
        <v>565</v>
      </c>
      <c r="AA61" s="4">
        <f>AA60</f>
        <v>1160</v>
      </c>
      <c r="AB61" s="4">
        <f>AB59</f>
        <v>2280</v>
      </c>
      <c r="AC61" s="4">
        <f>AC54</f>
        <v>3500</v>
      </c>
      <c r="AD61" s="4">
        <f>AD59</f>
        <v>75</v>
      </c>
      <c r="AE61" s="11">
        <v>-26</v>
      </c>
      <c r="AF61" s="20">
        <f t="shared" si="15"/>
        <v>7554</v>
      </c>
    </row>
    <row r="62" spans="1:32" ht="15" thickBot="1">
      <c r="A62" s="13">
        <v>9</v>
      </c>
      <c r="B62" s="9">
        <v>805</v>
      </c>
      <c r="C62" s="8">
        <v>785</v>
      </c>
      <c r="D62" s="8">
        <v>2840</v>
      </c>
      <c r="E62" s="10">
        <v>2485</v>
      </c>
      <c r="F62" s="11">
        <v>-24</v>
      </c>
      <c r="G62" s="20">
        <f t="shared" ref="G62:G65" si="16">B62+C62+D62+E62+F62+$Y$4+$U$4</f>
        <v>7381</v>
      </c>
      <c r="Q62" s="13">
        <v>9</v>
      </c>
      <c r="R62" s="9">
        <v>785</v>
      </c>
      <c r="S62" s="8">
        <v>785</v>
      </c>
      <c r="T62" s="10">
        <v>5300</v>
      </c>
      <c r="U62" s="11">
        <v>-12</v>
      </c>
      <c r="V62" s="20">
        <f t="shared" si="13"/>
        <v>7378</v>
      </c>
      <c r="Y62" s="24">
        <v>9</v>
      </c>
      <c r="Z62" s="9">
        <v>485</v>
      </c>
      <c r="AA62" s="8">
        <v>730</v>
      </c>
      <c r="AB62" s="8">
        <v>2625</v>
      </c>
      <c r="AC62" s="4">
        <f>AC54</f>
        <v>3500</v>
      </c>
      <c r="AD62" s="4">
        <f>AD59</f>
        <v>75</v>
      </c>
      <c r="AE62" s="11">
        <v>-26</v>
      </c>
      <c r="AF62" s="20">
        <f t="shared" si="15"/>
        <v>7389</v>
      </c>
    </row>
    <row r="63" spans="1:32" ht="15" thickBot="1">
      <c r="A63" s="13">
        <v>10</v>
      </c>
      <c r="B63" s="9">
        <v>690</v>
      </c>
      <c r="C63" s="4">
        <f>C62</f>
        <v>785</v>
      </c>
      <c r="D63" s="4">
        <f>D62</f>
        <v>2840</v>
      </c>
      <c r="E63" s="4">
        <f>E62</f>
        <v>2485</v>
      </c>
      <c r="F63" s="11">
        <v>-24</v>
      </c>
      <c r="G63" s="20">
        <f t="shared" si="16"/>
        <v>7266</v>
      </c>
      <c r="I63" s="160" t="s">
        <v>11</v>
      </c>
      <c r="J63" s="161"/>
      <c r="K63" s="161"/>
      <c r="L63" s="161"/>
      <c r="M63" s="161"/>
      <c r="N63" s="161"/>
      <c r="O63" s="162"/>
      <c r="Q63" s="13">
        <v>10</v>
      </c>
      <c r="R63" s="9">
        <v>675</v>
      </c>
      <c r="S63" s="4">
        <f>S62</f>
        <v>785</v>
      </c>
      <c r="T63" s="4">
        <f>T62</f>
        <v>5300</v>
      </c>
      <c r="U63" s="11">
        <v>-12</v>
      </c>
      <c r="V63" s="20">
        <f t="shared" si="13"/>
        <v>7268</v>
      </c>
      <c r="Y63" s="24">
        <v>10</v>
      </c>
      <c r="Z63" s="9">
        <v>450</v>
      </c>
      <c r="AA63" s="4">
        <f>AA62</f>
        <v>730</v>
      </c>
      <c r="AB63" s="4">
        <f>AB62</f>
        <v>2625</v>
      </c>
      <c r="AC63" s="4">
        <f>AC54</f>
        <v>3500</v>
      </c>
      <c r="AD63" s="40">
        <v>75</v>
      </c>
      <c r="AE63" s="11">
        <v>-26</v>
      </c>
      <c r="AF63" s="20">
        <f t="shared" si="15"/>
        <v>7354</v>
      </c>
    </row>
    <row r="64" spans="1:32">
      <c r="A64" s="13">
        <v>11</v>
      </c>
      <c r="B64" s="9">
        <v>715</v>
      </c>
      <c r="C64" s="8">
        <v>675</v>
      </c>
      <c r="D64" s="4">
        <f>D62</f>
        <v>2840</v>
      </c>
      <c r="E64" s="4">
        <f>E62</f>
        <v>2485</v>
      </c>
      <c r="F64" s="11">
        <v>-24</v>
      </c>
      <c r="G64" s="20">
        <f t="shared" si="16"/>
        <v>7181</v>
      </c>
      <c r="I64" s="32"/>
      <c r="J64" s="34" t="s">
        <v>6</v>
      </c>
      <c r="K64" s="34" t="s">
        <v>26</v>
      </c>
      <c r="L64" s="34" t="s">
        <v>27</v>
      </c>
      <c r="M64" s="34" t="s">
        <v>28</v>
      </c>
      <c r="N64" s="34" t="s">
        <v>7</v>
      </c>
      <c r="O64" s="33" t="s">
        <v>8</v>
      </c>
      <c r="Q64" s="13">
        <v>11</v>
      </c>
      <c r="R64" s="9">
        <v>720</v>
      </c>
      <c r="S64" s="8">
        <v>660</v>
      </c>
      <c r="T64" s="4">
        <f>T62</f>
        <v>5300</v>
      </c>
      <c r="U64" s="11">
        <v>-12</v>
      </c>
      <c r="V64" s="20">
        <f t="shared" si="13"/>
        <v>7188</v>
      </c>
      <c r="Y64" s="24">
        <v>11</v>
      </c>
      <c r="Z64" s="9">
        <v>260</v>
      </c>
      <c r="AA64" s="8">
        <v>915</v>
      </c>
      <c r="AB64" s="4">
        <f>AB63</f>
        <v>2625</v>
      </c>
      <c r="AC64" s="4">
        <f>AC54</f>
        <v>3500</v>
      </c>
      <c r="AD64" s="4">
        <f>AD63</f>
        <v>75</v>
      </c>
      <c r="AE64" s="11">
        <v>-26</v>
      </c>
      <c r="AF64" s="20">
        <f t="shared" si="15"/>
        <v>7349</v>
      </c>
    </row>
    <row r="65" spans="1:32" ht="15" thickBot="1">
      <c r="A65" s="13">
        <v>12</v>
      </c>
      <c r="B65" s="9">
        <v>695</v>
      </c>
      <c r="C65" s="4">
        <f>C64</f>
        <v>675</v>
      </c>
      <c r="D65" s="4">
        <f>D62</f>
        <v>2840</v>
      </c>
      <c r="E65" s="4">
        <f>E62</f>
        <v>2485</v>
      </c>
      <c r="F65" s="11">
        <v>-24</v>
      </c>
      <c r="G65" s="20">
        <f t="shared" si="16"/>
        <v>7161</v>
      </c>
      <c r="I65" s="13">
        <v>1</v>
      </c>
      <c r="J65" s="9">
        <v>1630</v>
      </c>
      <c r="K65" s="4"/>
      <c r="L65" s="4">
        <f>S54</f>
        <v>1140</v>
      </c>
      <c r="M65" s="4">
        <f>T54</f>
        <v>4795</v>
      </c>
      <c r="N65" s="11">
        <v>-16</v>
      </c>
      <c r="O65" s="20">
        <f t="shared" ref="O65:O72" si="17">J65+K65+L65+M65+N65+$AC$4+$U$4</f>
        <v>8069</v>
      </c>
      <c r="Q65" s="13">
        <v>12</v>
      </c>
      <c r="R65" s="9">
        <v>690</v>
      </c>
      <c r="S65" s="4">
        <f>S64</f>
        <v>660</v>
      </c>
      <c r="T65" s="4">
        <f>T62</f>
        <v>5300</v>
      </c>
      <c r="U65" s="11">
        <v>-12</v>
      </c>
      <c r="V65" s="20">
        <f t="shared" si="13"/>
        <v>7158</v>
      </c>
      <c r="Y65" s="25">
        <v>12</v>
      </c>
      <c r="Z65" s="21">
        <v>330</v>
      </c>
      <c r="AA65" s="16">
        <f>AA64</f>
        <v>915</v>
      </c>
      <c r="AB65" s="16">
        <f>AB63</f>
        <v>2625</v>
      </c>
      <c r="AC65" s="16">
        <f>AC54</f>
        <v>3500</v>
      </c>
      <c r="AD65" s="16">
        <f>AD63</f>
        <v>75</v>
      </c>
      <c r="AE65" s="11">
        <v>-26</v>
      </c>
      <c r="AF65" s="22">
        <f t="shared" si="15"/>
        <v>7419</v>
      </c>
    </row>
    <row r="66" spans="1:32">
      <c r="A66" s="13">
        <v>13</v>
      </c>
      <c r="B66" s="9">
        <v>545</v>
      </c>
      <c r="C66" s="8">
        <v>650</v>
      </c>
      <c r="D66" s="8">
        <v>2865</v>
      </c>
      <c r="E66" s="4">
        <f>E62</f>
        <v>2485</v>
      </c>
      <c r="F66" s="11">
        <v>-17</v>
      </c>
      <c r="G66" s="20">
        <f>B66+C66+D66+E66+F66+$AA$4+$U$4</f>
        <v>7018</v>
      </c>
      <c r="I66" s="13">
        <v>2</v>
      </c>
      <c r="J66" s="9">
        <v>1510</v>
      </c>
      <c r="K66" s="4"/>
      <c r="L66" s="4">
        <f>S54</f>
        <v>1140</v>
      </c>
      <c r="M66" s="4">
        <f>T54</f>
        <v>4795</v>
      </c>
      <c r="N66" s="11">
        <v>-16</v>
      </c>
      <c r="O66" s="20">
        <f t="shared" si="17"/>
        <v>7949</v>
      </c>
      <c r="Q66" s="13">
        <v>13</v>
      </c>
      <c r="R66" s="9">
        <v>550</v>
      </c>
      <c r="S66" s="111">
        <f>C66</f>
        <v>650</v>
      </c>
      <c r="T66" s="4">
        <f>E62+D66</f>
        <v>5350</v>
      </c>
      <c r="U66" s="11">
        <v>-17</v>
      </c>
      <c r="V66" s="20">
        <f>R66+S66+T66+U66+$AA$4+$U$4</f>
        <v>7023</v>
      </c>
    </row>
    <row r="67" spans="1:32" ht="15" thickBot="1">
      <c r="A67" s="15">
        <v>14</v>
      </c>
      <c r="B67" s="21">
        <v>345</v>
      </c>
      <c r="C67" s="128">
        <v>820</v>
      </c>
      <c r="D67" s="16">
        <f>D66</f>
        <v>2865</v>
      </c>
      <c r="E67" s="16">
        <f>E62</f>
        <v>2485</v>
      </c>
      <c r="F67" s="23">
        <v>-17</v>
      </c>
      <c r="G67" s="22">
        <f>B67+C67+D67+E67+F67+$AA$4+$U$4</f>
        <v>6988</v>
      </c>
      <c r="I67" s="13">
        <v>3</v>
      </c>
      <c r="J67" s="9">
        <v>1520</v>
      </c>
      <c r="K67" s="4"/>
      <c r="L67" s="4">
        <f>S56</f>
        <v>1095</v>
      </c>
      <c r="M67" s="4">
        <f>T54</f>
        <v>4795</v>
      </c>
      <c r="N67" s="11">
        <v>-16</v>
      </c>
      <c r="O67" s="20">
        <f t="shared" si="17"/>
        <v>7914</v>
      </c>
      <c r="Q67" s="15">
        <v>14</v>
      </c>
      <c r="R67" s="21">
        <v>360</v>
      </c>
      <c r="S67" s="16">
        <f>C67</f>
        <v>820</v>
      </c>
      <c r="T67" s="16">
        <f>E62+D66</f>
        <v>5350</v>
      </c>
      <c r="U67" s="23">
        <v>-17</v>
      </c>
      <c r="V67" s="22">
        <f>R67+S67+T67+U67+$AA$4+$U$4</f>
        <v>7003</v>
      </c>
    </row>
    <row r="68" spans="1:32">
      <c r="A68" s="28"/>
      <c r="B68" s="28"/>
      <c r="C68" s="28"/>
      <c r="D68" s="28"/>
      <c r="E68" s="28"/>
      <c r="F68" s="28"/>
      <c r="G68" s="28"/>
      <c r="I68" s="13">
        <v>4</v>
      </c>
      <c r="J68" s="9">
        <v>1560</v>
      </c>
      <c r="K68" s="4"/>
      <c r="L68" s="4">
        <f>S56</f>
        <v>1095</v>
      </c>
      <c r="M68" s="4">
        <f>T54</f>
        <v>4795</v>
      </c>
      <c r="N68" s="11">
        <v>-16</v>
      </c>
      <c r="O68" s="20">
        <f t="shared" si="17"/>
        <v>7954</v>
      </c>
      <c r="Q68" s="102"/>
      <c r="R68" s="102"/>
      <c r="S68" s="102"/>
      <c r="T68" s="110" t="s">
        <v>80</v>
      </c>
      <c r="U68" t="s">
        <v>81</v>
      </c>
      <c r="W68" s="102"/>
    </row>
    <row r="69" spans="1:32">
      <c r="B69" s="102"/>
      <c r="C69" s="102"/>
      <c r="F69" s="102"/>
      <c r="G69" s="104"/>
      <c r="I69" s="32">
        <v>5</v>
      </c>
      <c r="J69" s="99">
        <v>1510</v>
      </c>
      <c r="K69" s="4"/>
      <c r="L69" s="34">
        <f>S58</f>
        <v>1020</v>
      </c>
      <c r="M69" s="34">
        <f>T58</f>
        <v>4830</v>
      </c>
      <c r="N69" s="100">
        <v>-16</v>
      </c>
      <c r="O69" s="101">
        <f t="shared" si="17"/>
        <v>7864</v>
      </c>
      <c r="R69" s="102"/>
      <c r="U69" t="s">
        <v>82</v>
      </c>
      <c r="V69" s="102">
        <v>4810</v>
      </c>
      <c r="W69" s="104"/>
    </row>
    <row r="70" spans="1:32">
      <c r="B70" s="102"/>
      <c r="C70" s="102"/>
      <c r="F70" s="102"/>
      <c r="G70" s="104"/>
      <c r="I70" s="13">
        <v>6</v>
      </c>
      <c r="J70" s="9">
        <v>1375</v>
      </c>
      <c r="K70" s="4"/>
      <c r="L70" s="4">
        <f>S58</f>
        <v>1020</v>
      </c>
      <c r="M70" s="4">
        <f>T58</f>
        <v>4830</v>
      </c>
      <c r="N70" s="11">
        <v>-16</v>
      </c>
      <c r="O70" s="20">
        <f t="shared" si="17"/>
        <v>7729</v>
      </c>
      <c r="R70" s="102"/>
      <c r="S70" s="102"/>
      <c r="U70" t="s">
        <v>83</v>
      </c>
      <c r="V70" s="102">
        <v>4845</v>
      </c>
      <c r="W70" s="104"/>
    </row>
    <row r="71" spans="1:32">
      <c r="I71" s="13">
        <v>7</v>
      </c>
      <c r="J71" s="9">
        <v>1355</v>
      </c>
      <c r="K71" s="4"/>
      <c r="L71" s="4">
        <f>S60</f>
        <v>960</v>
      </c>
      <c r="M71" s="4">
        <f>T58</f>
        <v>4830</v>
      </c>
      <c r="N71" s="11">
        <v>-16</v>
      </c>
      <c r="O71" s="20">
        <f t="shared" si="17"/>
        <v>7649</v>
      </c>
      <c r="R71" s="102"/>
      <c r="U71" t="s">
        <v>84</v>
      </c>
      <c r="V71" s="102">
        <v>5315</v>
      </c>
      <c r="W71" s="104"/>
    </row>
    <row r="72" spans="1:32" ht="15" thickBot="1">
      <c r="I72" s="15">
        <v>8</v>
      </c>
      <c r="J72" s="21">
        <v>1350</v>
      </c>
      <c r="K72" s="16"/>
      <c r="L72" s="16">
        <f>S60</f>
        <v>960</v>
      </c>
      <c r="M72" s="16">
        <f>T58</f>
        <v>4830</v>
      </c>
      <c r="N72" s="23">
        <v>-16</v>
      </c>
      <c r="O72" s="22">
        <f t="shared" si="17"/>
        <v>7644</v>
      </c>
      <c r="R72" s="102"/>
      <c r="S72" s="102"/>
      <c r="W72" s="104"/>
    </row>
    <row r="73" spans="1:32">
      <c r="C73" s="28"/>
      <c r="D73" s="28"/>
      <c r="E73" s="28"/>
      <c r="R73" s="102"/>
      <c r="V73" s="102"/>
      <c r="W73" s="104"/>
    </row>
    <row r="74" spans="1:32">
      <c r="C74" s="28"/>
      <c r="D74" s="28"/>
      <c r="E74" s="28"/>
      <c r="R74" s="102"/>
      <c r="V74" s="102"/>
      <c r="W74" s="104"/>
    </row>
    <row r="75" spans="1:32">
      <c r="J75" t="s">
        <v>14</v>
      </c>
      <c r="R75" s="102"/>
      <c r="T75" s="102"/>
      <c r="V75" s="102"/>
      <c r="W75" s="104"/>
    </row>
    <row r="76" spans="1:32">
      <c r="R76" s="102"/>
      <c r="T76" s="102"/>
      <c r="V76" s="102"/>
      <c r="W76" s="104"/>
    </row>
    <row r="78" spans="1:32">
      <c r="W78" s="102"/>
    </row>
    <row r="79" spans="1:32">
      <c r="W79" s="102"/>
    </row>
    <row r="80" spans="1:32">
      <c r="W80" s="102"/>
    </row>
  </sheetData>
  <mergeCells count="100">
    <mergeCell ref="P44:AD48"/>
    <mergeCell ref="A52:G52"/>
    <mergeCell ref="I52:O52"/>
    <mergeCell ref="Y52:AF52"/>
    <mergeCell ref="I63:O63"/>
    <mergeCell ref="Q52:V52"/>
    <mergeCell ref="A38:F39"/>
    <mergeCell ref="M38:R39"/>
    <mergeCell ref="AF38:AJ39"/>
    <mergeCell ref="A43:F43"/>
    <mergeCell ref="I43:N43"/>
    <mergeCell ref="P43:AD43"/>
    <mergeCell ref="G32:L39"/>
    <mergeCell ref="S32:X39"/>
    <mergeCell ref="AI32:AI35"/>
    <mergeCell ref="AJ32:AJ35"/>
    <mergeCell ref="Y36:AD39"/>
    <mergeCell ref="AF36:AF37"/>
    <mergeCell ref="AG36:AG37"/>
    <mergeCell ref="AH36:AH37"/>
    <mergeCell ref="AI36:AI37"/>
    <mergeCell ref="AJ36:AJ37"/>
    <mergeCell ref="AF32:AF35"/>
    <mergeCell ref="AG32:AG35"/>
    <mergeCell ref="AH32:AH35"/>
    <mergeCell ref="AJ20:AJ23"/>
    <mergeCell ref="AF28:AF31"/>
    <mergeCell ref="AG28:AG31"/>
    <mergeCell ref="AH28:AH31"/>
    <mergeCell ref="AI28:AI31"/>
    <mergeCell ref="AJ28:AJ31"/>
    <mergeCell ref="AF24:AF27"/>
    <mergeCell ref="AG24:AG27"/>
    <mergeCell ref="AH24:AH27"/>
    <mergeCell ref="AI24:AI27"/>
    <mergeCell ref="AJ24:AJ27"/>
    <mergeCell ref="AH12:AH15"/>
    <mergeCell ref="AI12:AI15"/>
    <mergeCell ref="AJ12:AJ15"/>
    <mergeCell ref="L16:L23"/>
    <mergeCell ref="X16:X23"/>
    <mergeCell ref="AF16:AF19"/>
    <mergeCell ref="AG16:AG19"/>
    <mergeCell ref="AH16:AH19"/>
    <mergeCell ref="AI16:AI19"/>
    <mergeCell ref="AJ16:AJ19"/>
    <mergeCell ref="AF12:AF15"/>
    <mergeCell ref="AG12:AG15"/>
    <mergeCell ref="AF20:AF23"/>
    <mergeCell ref="AG20:AG23"/>
    <mergeCell ref="AH20:AH23"/>
    <mergeCell ref="AI20:AI23"/>
    <mergeCell ref="AH8:AI8"/>
    <mergeCell ref="AJ8:AJ9"/>
    <mergeCell ref="F10:F23"/>
    <mergeCell ref="R10:R23"/>
    <mergeCell ref="AF10:AF11"/>
    <mergeCell ref="AG10:AG11"/>
    <mergeCell ref="AH10:AH11"/>
    <mergeCell ref="AI10:AI11"/>
    <mergeCell ref="AJ10:AJ11"/>
    <mergeCell ref="AD12:AD23"/>
    <mergeCell ref="A8:F9"/>
    <mergeCell ref="G8:L15"/>
    <mergeCell ref="M8:R9"/>
    <mergeCell ref="S8:X15"/>
    <mergeCell ref="Y8:AD11"/>
    <mergeCell ref="AF8:AG8"/>
    <mergeCell ref="P4:Q4"/>
    <mergeCell ref="AF7:AJ7"/>
    <mergeCell ref="U4:V4"/>
    <mergeCell ref="W4:X4"/>
    <mergeCell ref="Y4:Z4"/>
    <mergeCell ref="AA4:AB4"/>
    <mergeCell ref="AC4:AD4"/>
    <mergeCell ref="A5:AD5"/>
    <mergeCell ref="A6:F6"/>
    <mergeCell ref="G6:L6"/>
    <mergeCell ref="M6:R6"/>
    <mergeCell ref="S6:X6"/>
    <mergeCell ref="Y6:AD6"/>
    <mergeCell ref="A4:C4"/>
    <mergeCell ref="D4:G4"/>
    <mergeCell ref="I4:K4"/>
    <mergeCell ref="L4:M4"/>
    <mergeCell ref="N4:O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</mergeCells>
  <conditionalFormatting sqref="E10:E37 Q10:Q37 W16:W31">
    <cfRule type="containsBlanks" priority="11" stopIfTrue="1">
      <formula>LEN(TRIM(E10))=0</formula>
    </cfRule>
    <cfRule type="cellIs" dxfId="39" priority="12" stopIfTrue="1" operator="between">
      <formula>-$R$4</formula>
      <formula>$R$4</formula>
    </cfRule>
    <cfRule type="cellIs" dxfId="38" priority="13" stopIfTrue="1" operator="between">
      <formula>$R$4</formula>
      <formula>$S$4</formula>
    </cfRule>
    <cfRule type="cellIs" dxfId="37" priority="14" stopIfTrue="1" operator="between">
      <formula>-$R$4</formula>
      <formula>-$S$4</formula>
    </cfRule>
    <cfRule type="cellIs" dxfId="36" priority="15" operator="notBetween">
      <formula>-$S$4</formula>
      <formula>$S$4</formula>
    </cfRule>
  </conditionalFormatting>
  <conditionalFormatting sqref="K16:K31">
    <cfRule type="containsBlanks" priority="6" stopIfTrue="1">
      <formula>LEN(TRIM(K16))=0</formula>
    </cfRule>
    <cfRule type="cellIs" dxfId="35" priority="7" stopIfTrue="1" operator="between">
      <formula>-$R$4</formula>
      <formula>$R$4</formula>
    </cfRule>
    <cfRule type="cellIs" dxfId="34" priority="8" stopIfTrue="1" operator="between">
      <formula>$R$4</formula>
      <formula>$S$4</formula>
    </cfRule>
    <cfRule type="cellIs" dxfId="33" priority="9" stopIfTrue="1" operator="between">
      <formula>-$R$4</formula>
      <formula>-$S$4</formula>
    </cfRule>
    <cfRule type="cellIs" dxfId="32" priority="10" operator="notBetween">
      <formula>-$S$4</formula>
      <formula>$S$4</formula>
    </cfRule>
  </conditionalFormatting>
  <conditionalFormatting sqref="AC12:AC35">
    <cfRule type="containsBlanks" priority="1" stopIfTrue="1">
      <formula>LEN(TRIM(AC12))=0</formula>
    </cfRule>
    <cfRule type="cellIs" dxfId="31" priority="2" stopIfTrue="1" operator="between">
      <formula>-$R$4</formula>
      <formula>$R$4</formula>
    </cfRule>
    <cfRule type="cellIs" dxfId="30" priority="3" stopIfTrue="1" operator="between">
      <formula>$R$4</formula>
      <formula>$S$4</formula>
    </cfRule>
    <cfRule type="cellIs" dxfId="29" priority="4" stopIfTrue="1" operator="between">
      <formula>-$R$4</formula>
      <formula>-$S$4</formula>
    </cfRule>
    <cfRule type="cellIs" dxfId="28" priority="5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69E28-D997-46F4-B24E-17377DABB884}">
  <dimension ref="A1:AN80"/>
  <sheetViews>
    <sheetView zoomScale="80" zoomScaleNormal="80" workbookViewId="0">
      <selection sqref="A1:AD1"/>
    </sheetView>
  </sheetViews>
  <sheetFormatPr baseColWidth="10" defaultColWidth="8.765625" defaultRowHeight="14.6"/>
  <cols>
    <col min="18" max="18" width="8.61328125" customWidth="1"/>
  </cols>
  <sheetData>
    <row r="1" spans="1:37" ht="25.75" thickBot="1">
      <c r="A1" s="233" t="s">
        <v>97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5"/>
    </row>
    <row r="2" spans="1:37" ht="24" thickBot="1">
      <c r="A2" s="241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3"/>
      <c r="X2" s="243"/>
      <c r="Y2" s="243"/>
      <c r="Z2" s="243"/>
      <c r="AA2" s="243"/>
      <c r="AB2" s="243"/>
      <c r="AC2" s="243"/>
      <c r="AD2" s="244"/>
    </row>
    <row r="3" spans="1:37" ht="25.3">
      <c r="A3" s="223" t="s">
        <v>0</v>
      </c>
      <c r="B3" s="224"/>
      <c r="C3" s="224"/>
      <c r="D3" s="245"/>
      <c r="E3" s="245"/>
      <c r="F3" s="245"/>
      <c r="G3" s="246"/>
      <c r="H3" s="124" t="s">
        <v>1</v>
      </c>
      <c r="I3" s="215" t="s">
        <v>98</v>
      </c>
      <c r="J3" s="215"/>
      <c r="K3" s="216"/>
      <c r="L3" s="219" t="s">
        <v>20</v>
      </c>
      <c r="M3" s="220"/>
      <c r="N3" s="223" t="s">
        <v>21</v>
      </c>
      <c r="O3" s="224"/>
      <c r="P3" s="247" t="s">
        <v>76</v>
      </c>
      <c r="Q3" s="248"/>
      <c r="R3" s="251" t="s">
        <v>43</v>
      </c>
      <c r="S3" s="252"/>
      <c r="T3" s="253"/>
      <c r="U3" s="231" t="s">
        <v>22</v>
      </c>
      <c r="V3" s="232"/>
      <c r="W3" s="230" t="s">
        <v>15</v>
      </c>
      <c r="X3" s="211"/>
      <c r="Y3" s="211" t="s">
        <v>90</v>
      </c>
      <c r="Z3" s="211"/>
      <c r="AA3" s="211" t="s">
        <v>17</v>
      </c>
      <c r="AB3" s="211"/>
      <c r="AC3" s="211" t="s">
        <v>16</v>
      </c>
      <c r="AD3" s="212"/>
    </row>
    <row r="4" spans="1:37" ht="24" customHeight="1" thickBot="1">
      <c r="A4" s="225" t="s">
        <v>23</v>
      </c>
      <c r="B4" s="226"/>
      <c r="C4" s="226"/>
      <c r="D4" s="158"/>
      <c r="E4" s="158"/>
      <c r="F4" s="158"/>
      <c r="G4" s="159"/>
      <c r="H4" s="125" t="s">
        <v>2</v>
      </c>
      <c r="I4" s="213">
        <v>45755</v>
      </c>
      <c r="J4" s="213"/>
      <c r="K4" s="214"/>
      <c r="L4" s="221"/>
      <c r="M4" s="222"/>
      <c r="N4" s="225" t="s">
        <v>24</v>
      </c>
      <c r="O4" s="226"/>
      <c r="P4" s="249" t="s">
        <v>76</v>
      </c>
      <c r="Q4" s="250"/>
      <c r="R4" s="75">
        <v>10</v>
      </c>
      <c r="S4" s="67">
        <v>15</v>
      </c>
      <c r="T4" s="74" t="s">
        <v>44</v>
      </c>
      <c r="U4" s="217">
        <v>0</v>
      </c>
      <c r="V4" s="218"/>
      <c r="W4" s="227">
        <v>520</v>
      </c>
      <c r="X4" s="228"/>
      <c r="Y4" s="228">
        <v>490</v>
      </c>
      <c r="Z4" s="228"/>
      <c r="AA4" s="228">
        <v>490</v>
      </c>
      <c r="AB4" s="228"/>
      <c r="AC4" s="228">
        <v>520</v>
      </c>
      <c r="AD4" s="229"/>
    </row>
    <row r="5" spans="1:37" ht="15" thickBot="1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179"/>
      <c r="M5" s="179"/>
      <c r="N5" s="237"/>
      <c r="O5" s="237"/>
      <c r="P5" s="237"/>
      <c r="Q5" s="237"/>
      <c r="R5" s="237"/>
      <c r="S5" s="237"/>
      <c r="T5" s="237"/>
      <c r="U5" s="237"/>
      <c r="V5" s="237"/>
      <c r="W5" s="179"/>
      <c r="X5" s="179"/>
      <c r="Y5" s="179"/>
      <c r="Z5" s="179"/>
      <c r="AA5" s="179"/>
      <c r="AB5" s="179"/>
      <c r="AC5" s="179"/>
      <c r="AD5" s="180"/>
    </row>
    <row r="6" spans="1:37" ht="18.899999999999999" thickBot="1">
      <c r="A6" s="238" t="s">
        <v>3</v>
      </c>
      <c r="B6" s="239"/>
      <c r="C6" s="239"/>
      <c r="D6" s="239"/>
      <c r="E6" s="239"/>
      <c r="F6" s="240"/>
      <c r="G6" s="238" t="s">
        <v>9</v>
      </c>
      <c r="H6" s="239"/>
      <c r="I6" s="239"/>
      <c r="J6" s="239"/>
      <c r="K6" s="239"/>
      <c r="L6" s="240"/>
      <c r="M6" s="238" t="s">
        <v>10</v>
      </c>
      <c r="N6" s="239"/>
      <c r="O6" s="239"/>
      <c r="P6" s="239"/>
      <c r="Q6" s="239"/>
      <c r="R6" s="240"/>
      <c r="S6" s="238" t="s">
        <v>42</v>
      </c>
      <c r="T6" s="239"/>
      <c r="U6" s="239"/>
      <c r="V6" s="239"/>
      <c r="W6" s="239"/>
      <c r="X6" s="240"/>
      <c r="Y6" s="238" t="s">
        <v>4</v>
      </c>
      <c r="Z6" s="239"/>
      <c r="AA6" s="239"/>
      <c r="AB6" s="239"/>
      <c r="AC6" s="239"/>
      <c r="AD6" s="240"/>
      <c r="AF6" s="107" t="s">
        <v>74</v>
      </c>
      <c r="AG6" s="108"/>
      <c r="AH6" s="108"/>
      <c r="AI6" s="108"/>
      <c r="AJ6" s="109"/>
      <c r="AK6" s="98"/>
    </row>
    <row r="7" spans="1:37" ht="15" customHeight="1" thickBot="1">
      <c r="A7" s="1" t="s">
        <v>35</v>
      </c>
      <c r="B7" s="2" t="s">
        <v>36</v>
      </c>
      <c r="C7" s="2" t="s">
        <v>5</v>
      </c>
      <c r="D7" s="2" t="s">
        <v>19</v>
      </c>
      <c r="E7" s="2" t="s">
        <v>37</v>
      </c>
      <c r="F7" s="3" t="s">
        <v>38</v>
      </c>
      <c r="G7" s="1" t="s">
        <v>35</v>
      </c>
      <c r="H7" s="2" t="s">
        <v>36</v>
      </c>
      <c r="I7" s="2" t="s">
        <v>5</v>
      </c>
      <c r="J7" s="2" t="s">
        <v>19</v>
      </c>
      <c r="K7" s="2" t="s">
        <v>37</v>
      </c>
      <c r="L7" s="3" t="s">
        <v>38</v>
      </c>
      <c r="M7" s="1" t="s">
        <v>35</v>
      </c>
      <c r="N7" s="2" t="s">
        <v>36</v>
      </c>
      <c r="O7" s="2" t="s">
        <v>5</v>
      </c>
      <c r="P7" s="2" t="s">
        <v>19</v>
      </c>
      <c r="Q7" s="2" t="s">
        <v>37</v>
      </c>
      <c r="R7" s="3" t="s">
        <v>38</v>
      </c>
      <c r="S7" s="1" t="s">
        <v>35</v>
      </c>
      <c r="T7" s="2" t="s">
        <v>36</v>
      </c>
      <c r="U7" s="2" t="s">
        <v>34</v>
      </c>
      <c r="V7" s="2" t="s">
        <v>19</v>
      </c>
      <c r="W7" s="2" t="s">
        <v>37</v>
      </c>
      <c r="X7" s="3" t="s">
        <v>38</v>
      </c>
      <c r="Y7" s="1" t="s">
        <v>35</v>
      </c>
      <c r="Z7" s="2" t="s">
        <v>36</v>
      </c>
      <c r="AA7" s="2" t="s">
        <v>5</v>
      </c>
      <c r="AB7" s="2" t="s">
        <v>19</v>
      </c>
      <c r="AC7" s="2" t="s">
        <v>37</v>
      </c>
      <c r="AD7" s="3" t="s">
        <v>38</v>
      </c>
      <c r="AF7" s="187" t="s">
        <v>75</v>
      </c>
      <c r="AG7" s="188"/>
      <c r="AH7" s="188"/>
      <c r="AI7" s="188"/>
      <c r="AJ7" s="189"/>
      <c r="AK7" s="98"/>
    </row>
    <row r="8" spans="1:37" ht="14.5" customHeight="1">
      <c r="A8" s="175" t="s">
        <v>31</v>
      </c>
      <c r="B8" s="176"/>
      <c r="C8" s="176"/>
      <c r="D8" s="176"/>
      <c r="E8" s="176"/>
      <c r="F8" s="177"/>
      <c r="G8" s="175" t="s">
        <v>31</v>
      </c>
      <c r="H8" s="176"/>
      <c r="I8" s="176"/>
      <c r="J8" s="176"/>
      <c r="K8" s="176"/>
      <c r="L8" s="177"/>
      <c r="M8" s="175" t="s">
        <v>31</v>
      </c>
      <c r="N8" s="176"/>
      <c r="O8" s="176"/>
      <c r="P8" s="176"/>
      <c r="Q8" s="176"/>
      <c r="R8" s="177"/>
      <c r="S8" s="172" t="s">
        <v>31</v>
      </c>
      <c r="T8" s="173"/>
      <c r="U8" s="173"/>
      <c r="V8" s="173"/>
      <c r="W8" s="173"/>
      <c r="X8" s="174"/>
      <c r="Y8" s="175" t="s">
        <v>31</v>
      </c>
      <c r="Z8" s="176"/>
      <c r="AA8" s="176"/>
      <c r="AB8" s="176"/>
      <c r="AC8" s="176"/>
      <c r="AD8" s="177"/>
      <c r="AF8" s="256" t="s">
        <v>56</v>
      </c>
      <c r="AG8" s="257"/>
      <c r="AH8" s="256" t="s">
        <v>58</v>
      </c>
      <c r="AI8" s="257"/>
      <c r="AJ8" s="258" t="s">
        <v>77</v>
      </c>
      <c r="AK8" s="98"/>
    </row>
    <row r="9" spans="1:37" ht="14.5" customHeight="1" thickBot="1">
      <c r="A9" s="175"/>
      <c r="B9" s="176"/>
      <c r="C9" s="176"/>
      <c r="D9" s="176"/>
      <c r="E9" s="176"/>
      <c r="F9" s="177"/>
      <c r="G9" s="175"/>
      <c r="H9" s="176"/>
      <c r="I9" s="176"/>
      <c r="J9" s="176"/>
      <c r="K9" s="176"/>
      <c r="L9" s="177"/>
      <c r="M9" s="175"/>
      <c r="N9" s="176"/>
      <c r="O9" s="176"/>
      <c r="P9" s="176"/>
      <c r="Q9" s="176"/>
      <c r="R9" s="177"/>
      <c r="S9" s="175"/>
      <c r="T9" s="254"/>
      <c r="U9" s="254"/>
      <c r="V9" s="254"/>
      <c r="W9" s="254"/>
      <c r="X9" s="177"/>
      <c r="Y9" s="175"/>
      <c r="Z9" s="176"/>
      <c r="AA9" s="176"/>
      <c r="AB9" s="176"/>
      <c r="AC9" s="176"/>
      <c r="AD9" s="177"/>
      <c r="AF9" s="15" t="s">
        <v>78</v>
      </c>
      <c r="AG9" s="31" t="s">
        <v>38</v>
      </c>
      <c r="AH9" s="15" t="s">
        <v>78</v>
      </c>
      <c r="AI9" s="31" t="s">
        <v>38</v>
      </c>
      <c r="AJ9" s="259"/>
      <c r="AK9" s="98"/>
    </row>
    <row r="10" spans="1:37" ht="14.5" customHeight="1">
      <c r="A10" s="112">
        <v>14</v>
      </c>
      <c r="B10" s="113"/>
      <c r="C10" s="114">
        <f>C37</f>
        <v>7233</v>
      </c>
      <c r="D10" s="29"/>
      <c r="E10" s="72" t="str">
        <f t="shared" ref="E10:E37" si="0">IF(ISBLANK(B10),"",(B10-(C10+D10)))</f>
        <v/>
      </c>
      <c r="F10" s="174"/>
      <c r="G10" s="175"/>
      <c r="H10" s="176"/>
      <c r="I10" s="176"/>
      <c r="J10" s="176"/>
      <c r="K10" s="176"/>
      <c r="L10" s="177"/>
      <c r="M10" s="112">
        <v>14</v>
      </c>
      <c r="N10" s="118"/>
      <c r="O10" s="114">
        <f>O37</f>
        <v>7248</v>
      </c>
      <c r="P10" s="29"/>
      <c r="Q10" s="72" t="str">
        <f t="shared" ref="Q10:Q37" si="1">IF(ISBLANK(N10),"",(N10-(O10+P10)))</f>
        <v/>
      </c>
      <c r="R10" s="174"/>
      <c r="S10" s="175"/>
      <c r="T10" s="254"/>
      <c r="U10" s="254"/>
      <c r="V10" s="254"/>
      <c r="W10" s="254"/>
      <c r="X10" s="177"/>
      <c r="Y10" s="175"/>
      <c r="Z10" s="176"/>
      <c r="AA10" s="176"/>
      <c r="AB10" s="176"/>
      <c r="AC10" s="176"/>
      <c r="AD10" s="177"/>
      <c r="AF10" s="148" t="s">
        <v>65</v>
      </c>
      <c r="AG10" s="150">
        <f>SUM(B10:B11)/2 - SUM(C10:C11)/2</f>
        <v>-7248</v>
      </c>
      <c r="AH10" s="148" t="s">
        <v>65</v>
      </c>
      <c r="AI10" s="150">
        <f>SUM(N10:N11)/2 - SUM(O10:O11)/2</f>
        <v>-7260.5</v>
      </c>
      <c r="AJ10" s="145">
        <f>AG10-AI10</f>
        <v>12.5</v>
      </c>
      <c r="AK10" s="98"/>
    </row>
    <row r="11" spans="1:37" ht="15" customHeight="1" thickBot="1">
      <c r="A11" s="17">
        <v>13</v>
      </c>
      <c r="B11" s="58"/>
      <c r="C11" s="12">
        <f>C36</f>
        <v>7263</v>
      </c>
      <c r="D11" s="5"/>
      <c r="E11" s="68" t="str">
        <f t="shared" si="0"/>
        <v/>
      </c>
      <c r="F11" s="177"/>
      <c r="G11" s="175"/>
      <c r="H11" s="176"/>
      <c r="I11" s="176"/>
      <c r="J11" s="176"/>
      <c r="K11" s="176"/>
      <c r="L11" s="177"/>
      <c r="M11" s="17">
        <v>13</v>
      </c>
      <c r="N11" s="119"/>
      <c r="O11" s="12">
        <f>O36</f>
        <v>7273</v>
      </c>
      <c r="P11" s="5"/>
      <c r="Q11" s="68" t="str">
        <f t="shared" si="1"/>
        <v/>
      </c>
      <c r="R11" s="177"/>
      <c r="S11" s="175"/>
      <c r="T11" s="254"/>
      <c r="U11" s="254"/>
      <c r="V11" s="254"/>
      <c r="W11" s="254"/>
      <c r="X11" s="177"/>
      <c r="Y11" s="175"/>
      <c r="Z11" s="176"/>
      <c r="AA11" s="176"/>
      <c r="AB11" s="176"/>
      <c r="AC11" s="176"/>
      <c r="AD11" s="177"/>
      <c r="AF11" s="149"/>
      <c r="AG11" s="151"/>
      <c r="AH11" s="149"/>
      <c r="AI11" s="151"/>
      <c r="AJ11" s="146"/>
      <c r="AK11" s="98"/>
    </row>
    <row r="12" spans="1:37" ht="14.5" customHeight="1">
      <c r="A12" s="13">
        <v>12</v>
      </c>
      <c r="B12" s="59"/>
      <c r="C12" s="4">
        <f>C35</f>
        <v>7411</v>
      </c>
      <c r="D12" s="5"/>
      <c r="E12" s="68" t="str">
        <f t="shared" si="0"/>
        <v/>
      </c>
      <c r="F12" s="177"/>
      <c r="G12" s="175"/>
      <c r="H12" s="176"/>
      <c r="I12" s="176"/>
      <c r="J12" s="176"/>
      <c r="K12" s="176"/>
      <c r="L12" s="177"/>
      <c r="M12" s="13">
        <v>12</v>
      </c>
      <c r="N12" s="120"/>
      <c r="O12" s="4">
        <f>O35</f>
        <v>7408</v>
      </c>
      <c r="P12" s="5"/>
      <c r="Q12" s="68" t="str">
        <f t="shared" si="1"/>
        <v/>
      </c>
      <c r="R12" s="177"/>
      <c r="S12" s="175"/>
      <c r="T12" s="254"/>
      <c r="U12" s="254"/>
      <c r="V12" s="254"/>
      <c r="W12" s="254"/>
      <c r="X12" s="177"/>
      <c r="Y12" s="52">
        <v>12</v>
      </c>
      <c r="Z12" s="106"/>
      <c r="AA12" s="106">
        <f>AA35</f>
        <v>7689</v>
      </c>
      <c r="AB12" s="29"/>
      <c r="AC12" s="70" t="str">
        <f>IF(ISBLANK(Z12),"",(Z12-(AA12+AB12)))</f>
        <v/>
      </c>
      <c r="AD12" s="184"/>
      <c r="AF12" s="142" t="s">
        <v>72</v>
      </c>
      <c r="AG12" s="135">
        <f>SUM(B12:B15)/4 - SUM(C12:C15)/4</f>
        <v>-7501</v>
      </c>
      <c r="AH12" s="142" t="s">
        <v>72</v>
      </c>
      <c r="AI12" s="135">
        <f>SUM(N12:N15)/4 - SUM(O12:O15)/4</f>
        <v>-7501.75</v>
      </c>
      <c r="AJ12" s="145">
        <f>AG12-AI12</f>
        <v>0.75</v>
      </c>
      <c r="AK12" s="98"/>
    </row>
    <row r="13" spans="1:37" ht="14.5" customHeight="1">
      <c r="A13" s="13">
        <v>11</v>
      </c>
      <c r="B13" s="59"/>
      <c r="C13" s="4">
        <f>C34</f>
        <v>7431</v>
      </c>
      <c r="D13" s="5"/>
      <c r="E13" s="68" t="str">
        <f t="shared" si="0"/>
        <v/>
      </c>
      <c r="F13" s="177"/>
      <c r="G13" s="175"/>
      <c r="H13" s="176"/>
      <c r="I13" s="176"/>
      <c r="J13" s="176"/>
      <c r="K13" s="176"/>
      <c r="L13" s="177"/>
      <c r="M13" s="13">
        <v>11</v>
      </c>
      <c r="N13" s="120"/>
      <c r="O13" s="4">
        <f>O34</f>
        <v>7438</v>
      </c>
      <c r="P13" s="5"/>
      <c r="Q13" s="68" t="str">
        <f t="shared" si="1"/>
        <v/>
      </c>
      <c r="R13" s="177"/>
      <c r="S13" s="175"/>
      <c r="T13" s="254"/>
      <c r="U13" s="254"/>
      <c r="V13" s="254"/>
      <c r="W13" s="254"/>
      <c r="X13" s="177"/>
      <c r="Y13" s="13">
        <v>11</v>
      </c>
      <c r="Z13" s="4"/>
      <c r="AA13" s="4">
        <f>AA34</f>
        <v>7619</v>
      </c>
      <c r="AB13" s="5"/>
      <c r="AC13" s="69" t="str">
        <f>IF(ISBLANK(Z13),"",(Z13-(AA13+AB13)))</f>
        <v/>
      </c>
      <c r="AD13" s="185"/>
      <c r="AF13" s="143"/>
      <c r="AG13" s="136"/>
      <c r="AH13" s="143"/>
      <c r="AI13" s="136"/>
      <c r="AJ13" s="146"/>
      <c r="AK13" s="98"/>
    </row>
    <row r="14" spans="1:37" ht="14.5" customHeight="1">
      <c r="A14" s="13">
        <v>10</v>
      </c>
      <c r="B14" s="59"/>
      <c r="C14" s="4">
        <f>C33</f>
        <v>7521</v>
      </c>
      <c r="D14" s="5"/>
      <c r="E14" s="68" t="str">
        <f t="shared" si="0"/>
        <v/>
      </c>
      <c r="F14" s="177"/>
      <c r="G14" s="175"/>
      <c r="H14" s="176"/>
      <c r="I14" s="176"/>
      <c r="J14" s="176"/>
      <c r="K14" s="176"/>
      <c r="L14" s="177"/>
      <c r="M14" s="13">
        <v>10</v>
      </c>
      <c r="N14" s="120"/>
      <c r="O14" s="4">
        <f>O33</f>
        <v>7523</v>
      </c>
      <c r="P14" s="5"/>
      <c r="Q14" s="68" t="str">
        <f t="shared" si="1"/>
        <v/>
      </c>
      <c r="R14" s="177"/>
      <c r="S14" s="175"/>
      <c r="T14" s="254"/>
      <c r="U14" s="254"/>
      <c r="V14" s="254"/>
      <c r="W14" s="254"/>
      <c r="X14" s="177"/>
      <c r="Y14" s="13">
        <v>10</v>
      </c>
      <c r="Z14" s="4"/>
      <c r="AA14" s="4">
        <f>AA33</f>
        <v>7624</v>
      </c>
      <c r="AB14" s="5"/>
      <c r="AC14" s="69" t="str">
        <f t="shared" ref="AC14:AC35" si="2">IF(ISBLANK(Z14),"",(Z14-(AA14+AB14)))</f>
        <v/>
      </c>
      <c r="AD14" s="185"/>
      <c r="AF14" s="143"/>
      <c r="AG14" s="136"/>
      <c r="AH14" s="143"/>
      <c r="AI14" s="136"/>
      <c r="AJ14" s="146"/>
      <c r="AK14" s="98"/>
    </row>
    <row r="15" spans="1:37" ht="15" customHeight="1" thickBot="1">
      <c r="A15" s="13">
        <v>9</v>
      </c>
      <c r="B15" s="59"/>
      <c r="C15" s="4">
        <f>C32</f>
        <v>7641</v>
      </c>
      <c r="D15" s="5"/>
      <c r="E15" s="68" t="str">
        <f t="shared" si="0"/>
        <v/>
      </c>
      <c r="F15" s="177"/>
      <c r="G15" s="178"/>
      <c r="H15" s="179"/>
      <c r="I15" s="179"/>
      <c r="J15" s="179"/>
      <c r="K15" s="179"/>
      <c r="L15" s="180"/>
      <c r="M15" s="13">
        <v>9</v>
      </c>
      <c r="N15" s="120"/>
      <c r="O15" s="4">
        <f>O32</f>
        <v>7638</v>
      </c>
      <c r="P15" s="5"/>
      <c r="Q15" s="68" t="str">
        <f t="shared" si="1"/>
        <v/>
      </c>
      <c r="R15" s="177"/>
      <c r="S15" s="178"/>
      <c r="T15" s="179"/>
      <c r="U15" s="179"/>
      <c r="V15" s="179"/>
      <c r="W15" s="179"/>
      <c r="X15" s="180"/>
      <c r="Y15" s="13">
        <v>9</v>
      </c>
      <c r="Z15" s="4"/>
      <c r="AA15" s="4">
        <f>AA32</f>
        <v>7659</v>
      </c>
      <c r="AB15" s="5"/>
      <c r="AC15" s="69" t="str">
        <f t="shared" si="2"/>
        <v/>
      </c>
      <c r="AD15" s="185"/>
      <c r="AF15" s="144"/>
      <c r="AG15" s="137"/>
      <c r="AH15" s="144"/>
      <c r="AI15" s="137"/>
      <c r="AJ15" s="147"/>
      <c r="AK15" s="98"/>
    </row>
    <row r="16" spans="1:37" ht="14.5" customHeight="1">
      <c r="A16" s="18">
        <v>8</v>
      </c>
      <c r="B16" s="60"/>
      <c r="C16" s="6">
        <f>C31</f>
        <v>7853</v>
      </c>
      <c r="D16" s="5"/>
      <c r="E16" s="68" t="str">
        <f t="shared" si="0"/>
        <v/>
      </c>
      <c r="F16" s="177"/>
      <c r="G16" s="54">
        <v>8</v>
      </c>
      <c r="H16" s="63"/>
      <c r="I16" s="55">
        <f>I31</f>
        <v>7823</v>
      </c>
      <c r="J16" s="29"/>
      <c r="K16" s="72" t="str">
        <f t="shared" ref="K16:K31" si="3">IF(ISBLANK(H16),"",(H16-(I16+J16)))</f>
        <v/>
      </c>
      <c r="L16" s="163"/>
      <c r="M16" s="18">
        <v>8</v>
      </c>
      <c r="N16" s="121"/>
      <c r="O16" s="6">
        <f>O31</f>
        <v>7829</v>
      </c>
      <c r="P16" s="5"/>
      <c r="Q16" s="68" t="str">
        <f t="shared" si="1"/>
        <v/>
      </c>
      <c r="R16" s="177"/>
      <c r="S16" s="129">
        <v>8</v>
      </c>
      <c r="T16" s="130"/>
      <c r="U16" s="131">
        <f>U31</f>
        <v>7914</v>
      </c>
      <c r="V16" s="27"/>
      <c r="W16" s="79" t="str">
        <f t="shared" ref="W16:W31" si="4">IF(ISBLANK(T16),"",(T16-(U16+V16)))</f>
        <v/>
      </c>
      <c r="X16" s="185"/>
      <c r="Y16" s="18">
        <v>8</v>
      </c>
      <c r="Z16" s="6"/>
      <c r="AA16" s="6">
        <f>AA31</f>
        <v>7829</v>
      </c>
      <c r="AB16" s="5"/>
      <c r="AC16" s="69" t="str">
        <f t="shared" si="2"/>
        <v/>
      </c>
      <c r="AD16" s="185"/>
      <c r="AF16" s="152" t="s">
        <v>71</v>
      </c>
      <c r="AG16" s="141">
        <f>SUM(B16:B19,H16:H19)/8 - SUM(C16:C19,I16:I19)/8</f>
        <v>-7921.125</v>
      </c>
      <c r="AH16" s="152" t="s">
        <v>71</v>
      </c>
      <c r="AI16" s="141">
        <f>SUM(N16:N19,T16:T19)/8 - SUM(O16:O19,U16:U19)/8</f>
        <v>-7944</v>
      </c>
      <c r="AJ16" s="155">
        <f>AG16-AI16</f>
        <v>22.875</v>
      </c>
      <c r="AK16" s="98"/>
    </row>
    <row r="17" spans="1:37" ht="14.5" customHeight="1">
      <c r="A17" s="18">
        <v>7</v>
      </c>
      <c r="B17" s="60"/>
      <c r="C17" s="6">
        <f>C30</f>
        <v>7863</v>
      </c>
      <c r="D17" s="5"/>
      <c r="E17" s="68" t="str">
        <f t="shared" si="0"/>
        <v/>
      </c>
      <c r="F17" s="177"/>
      <c r="G17" s="18">
        <v>7</v>
      </c>
      <c r="H17" s="60"/>
      <c r="I17" s="6">
        <f>I30</f>
        <v>7833</v>
      </c>
      <c r="J17" s="5"/>
      <c r="K17" s="68" t="str">
        <f t="shared" si="3"/>
        <v/>
      </c>
      <c r="L17" s="164"/>
      <c r="M17" s="18">
        <v>7</v>
      </c>
      <c r="N17" s="121"/>
      <c r="O17" s="6">
        <f>O30</f>
        <v>7824</v>
      </c>
      <c r="P17" s="5"/>
      <c r="Q17" s="68" t="str">
        <f t="shared" si="1"/>
        <v/>
      </c>
      <c r="R17" s="177"/>
      <c r="S17" s="18">
        <v>7</v>
      </c>
      <c r="T17" s="60"/>
      <c r="U17" s="6">
        <f>U30</f>
        <v>7919</v>
      </c>
      <c r="V17" s="5"/>
      <c r="W17" s="68" t="str">
        <f t="shared" si="4"/>
        <v/>
      </c>
      <c r="X17" s="185"/>
      <c r="Y17" s="18">
        <v>7</v>
      </c>
      <c r="Z17" s="6"/>
      <c r="AA17" s="6">
        <f>AA30</f>
        <v>7749</v>
      </c>
      <c r="AB17" s="5"/>
      <c r="AC17" s="69" t="str">
        <f t="shared" si="2"/>
        <v/>
      </c>
      <c r="AD17" s="185"/>
      <c r="AF17" s="152"/>
      <c r="AG17" s="141"/>
      <c r="AH17" s="152"/>
      <c r="AI17" s="141"/>
      <c r="AJ17" s="155"/>
      <c r="AK17" s="98"/>
    </row>
    <row r="18" spans="1:37" ht="14.5" customHeight="1">
      <c r="A18" s="18">
        <v>6</v>
      </c>
      <c r="B18" s="60"/>
      <c r="C18" s="6">
        <f>C29</f>
        <v>7943</v>
      </c>
      <c r="D18" s="5"/>
      <c r="E18" s="68" t="str">
        <f t="shared" si="0"/>
        <v/>
      </c>
      <c r="F18" s="177"/>
      <c r="G18" s="18">
        <v>6</v>
      </c>
      <c r="H18" s="60"/>
      <c r="I18" s="6">
        <f>I29</f>
        <v>7908</v>
      </c>
      <c r="J18" s="5"/>
      <c r="K18" s="68" t="str">
        <f t="shared" si="3"/>
        <v/>
      </c>
      <c r="L18" s="164"/>
      <c r="M18" s="18">
        <v>6</v>
      </c>
      <c r="N18" s="121"/>
      <c r="O18" s="6">
        <f>O29</f>
        <v>7894</v>
      </c>
      <c r="P18" s="5"/>
      <c r="Q18" s="68" t="str">
        <f t="shared" si="1"/>
        <v/>
      </c>
      <c r="R18" s="177"/>
      <c r="S18" s="18">
        <v>6</v>
      </c>
      <c r="T18" s="60"/>
      <c r="U18" s="6">
        <f>U29</f>
        <v>7999</v>
      </c>
      <c r="V18" s="5"/>
      <c r="W18" s="68" t="str">
        <f t="shared" si="4"/>
        <v/>
      </c>
      <c r="X18" s="185"/>
      <c r="Y18" s="18">
        <v>6</v>
      </c>
      <c r="Z18" s="6"/>
      <c r="AA18" s="6">
        <f>AA29</f>
        <v>7824</v>
      </c>
      <c r="AB18" s="5"/>
      <c r="AC18" s="69" t="str">
        <f t="shared" si="2"/>
        <v/>
      </c>
      <c r="AD18" s="185"/>
      <c r="AF18" s="152"/>
      <c r="AG18" s="141"/>
      <c r="AH18" s="152"/>
      <c r="AI18" s="141"/>
      <c r="AJ18" s="155"/>
      <c r="AK18" s="98"/>
    </row>
    <row r="19" spans="1:37" ht="15" customHeight="1">
      <c r="A19" s="18">
        <v>5</v>
      </c>
      <c r="B19" s="60"/>
      <c r="C19" s="6">
        <f>C28</f>
        <v>8093</v>
      </c>
      <c r="D19" s="5"/>
      <c r="E19" s="68" t="str">
        <f t="shared" si="0"/>
        <v/>
      </c>
      <c r="F19" s="177"/>
      <c r="G19" s="18">
        <v>5</v>
      </c>
      <c r="H19" s="60"/>
      <c r="I19" s="6">
        <f>I28</f>
        <v>8053</v>
      </c>
      <c r="J19" s="5"/>
      <c r="K19" s="68" t="str">
        <f t="shared" si="3"/>
        <v/>
      </c>
      <c r="L19" s="164"/>
      <c r="M19" s="18">
        <v>5</v>
      </c>
      <c r="N19" s="121"/>
      <c r="O19" s="6">
        <f>O28</f>
        <v>8034</v>
      </c>
      <c r="P19" s="5"/>
      <c r="Q19" s="68" t="str">
        <f t="shared" si="1"/>
        <v/>
      </c>
      <c r="R19" s="177"/>
      <c r="S19" s="18">
        <v>5</v>
      </c>
      <c r="T19" s="60"/>
      <c r="U19" s="6">
        <f>U28</f>
        <v>8139</v>
      </c>
      <c r="V19" s="5"/>
      <c r="W19" s="68" t="str">
        <f t="shared" si="4"/>
        <v/>
      </c>
      <c r="X19" s="185"/>
      <c r="Y19" s="18">
        <v>5</v>
      </c>
      <c r="Z19" s="6"/>
      <c r="AA19" s="6">
        <f>AA28</f>
        <v>8009</v>
      </c>
      <c r="AB19" s="5"/>
      <c r="AC19" s="69" t="str">
        <f t="shared" si="2"/>
        <v/>
      </c>
      <c r="AD19" s="185"/>
      <c r="AF19" s="152"/>
      <c r="AG19" s="141"/>
      <c r="AH19" s="152"/>
      <c r="AI19" s="141"/>
      <c r="AJ19" s="155"/>
      <c r="AK19" s="98"/>
    </row>
    <row r="20" spans="1:37" ht="14.5" customHeight="1">
      <c r="A20" s="19">
        <v>4</v>
      </c>
      <c r="B20" s="61"/>
      <c r="C20" s="7">
        <f>C27</f>
        <v>8168</v>
      </c>
      <c r="D20" s="5"/>
      <c r="E20" s="68" t="str">
        <f t="shared" si="0"/>
        <v/>
      </c>
      <c r="F20" s="177"/>
      <c r="G20" s="19">
        <v>4</v>
      </c>
      <c r="H20" s="61"/>
      <c r="I20" s="7">
        <f>I27</f>
        <v>8128</v>
      </c>
      <c r="J20" s="5"/>
      <c r="K20" s="68" t="str">
        <f t="shared" si="3"/>
        <v/>
      </c>
      <c r="L20" s="164"/>
      <c r="M20" s="19">
        <v>4</v>
      </c>
      <c r="N20" s="122"/>
      <c r="O20" s="7">
        <f>O27</f>
        <v>8119</v>
      </c>
      <c r="P20" s="5"/>
      <c r="Q20" s="68" t="str">
        <f t="shared" si="1"/>
        <v/>
      </c>
      <c r="R20" s="177"/>
      <c r="S20" s="19">
        <v>4</v>
      </c>
      <c r="T20" s="61"/>
      <c r="U20" s="7">
        <f>U27</f>
        <v>8229</v>
      </c>
      <c r="V20" s="5"/>
      <c r="W20" s="68" t="str">
        <f t="shared" si="4"/>
        <v/>
      </c>
      <c r="X20" s="185"/>
      <c r="Y20" s="19">
        <v>4</v>
      </c>
      <c r="Z20" s="7"/>
      <c r="AA20" s="7">
        <f>AA27</f>
        <v>8194</v>
      </c>
      <c r="AB20" s="5"/>
      <c r="AC20" s="69" t="str">
        <f t="shared" si="2"/>
        <v/>
      </c>
      <c r="AD20" s="185"/>
      <c r="AF20" s="208" t="s">
        <v>70</v>
      </c>
      <c r="AG20" s="138">
        <f>SUM(B20:B23,H20:H23)/8 - SUM(C20:C23,I20:I23)/8</f>
        <v>-8159.25</v>
      </c>
      <c r="AH20" s="208" t="s">
        <v>70</v>
      </c>
      <c r="AI20" s="140">
        <f>SUM(N20:N23,T20:T23)/8 - SUM(O20:O23,U20:U23)/8</f>
        <v>-8187.75</v>
      </c>
      <c r="AJ20" s="155">
        <f>AG20-AI20</f>
        <v>28.5</v>
      </c>
      <c r="AK20" s="98"/>
    </row>
    <row r="21" spans="1:37" ht="14.5" customHeight="1">
      <c r="A21" s="19">
        <v>3</v>
      </c>
      <c r="B21" s="61"/>
      <c r="C21" s="7">
        <f>C26</f>
        <v>8113</v>
      </c>
      <c r="D21" s="5"/>
      <c r="E21" s="68" t="str">
        <f t="shared" si="0"/>
        <v/>
      </c>
      <c r="F21" s="177"/>
      <c r="G21" s="19">
        <v>3</v>
      </c>
      <c r="H21" s="61"/>
      <c r="I21" s="7">
        <f>I26</f>
        <v>8078</v>
      </c>
      <c r="J21" s="5"/>
      <c r="K21" s="68" t="str">
        <f t="shared" si="3"/>
        <v/>
      </c>
      <c r="L21" s="164"/>
      <c r="M21" s="19">
        <v>3</v>
      </c>
      <c r="N21" s="122"/>
      <c r="O21" s="7">
        <f>O26</f>
        <v>8064</v>
      </c>
      <c r="P21" s="5"/>
      <c r="Q21" s="68" t="str">
        <f t="shared" si="1"/>
        <v/>
      </c>
      <c r="R21" s="177"/>
      <c r="S21" s="19">
        <v>3</v>
      </c>
      <c r="T21" s="61"/>
      <c r="U21" s="7">
        <f>U26</f>
        <v>8189</v>
      </c>
      <c r="V21" s="5"/>
      <c r="W21" s="68" t="str">
        <f t="shared" si="4"/>
        <v/>
      </c>
      <c r="X21" s="185"/>
      <c r="Y21" s="19">
        <v>3</v>
      </c>
      <c r="Z21" s="7"/>
      <c r="AA21" s="7">
        <f>AA26</f>
        <v>8204</v>
      </c>
      <c r="AB21" s="5"/>
      <c r="AC21" s="69" t="str">
        <f t="shared" si="2"/>
        <v/>
      </c>
      <c r="AD21" s="185"/>
      <c r="AF21" s="208"/>
      <c r="AG21" s="138"/>
      <c r="AH21" s="208"/>
      <c r="AI21" s="138"/>
      <c r="AJ21" s="155"/>
      <c r="AK21" s="98"/>
    </row>
    <row r="22" spans="1:37" ht="14.5" customHeight="1">
      <c r="A22" s="19">
        <v>2</v>
      </c>
      <c r="B22" s="61"/>
      <c r="C22" s="7">
        <f>C25</f>
        <v>8153</v>
      </c>
      <c r="D22" s="5"/>
      <c r="E22" s="68" t="str">
        <f t="shared" si="0"/>
        <v/>
      </c>
      <c r="F22" s="177"/>
      <c r="G22" s="19">
        <v>2</v>
      </c>
      <c r="H22" s="61"/>
      <c r="I22" s="7">
        <f>I25</f>
        <v>8113</v>
      </c>
      <c r="J22" s="5"/>
      <c r="K22" s="68" t="str">
        <f t="shared" si="3"/>
        <v/>
      </c>
      <c r="L22" s="164"/>
      <c r="M22" s="19">
        <v>2</v>
      </c>
      <c r="N22" s="122"/>
      <c r="O22" s="7">
        <f>O25</f>
        <v>8099</v>
      </c>
      <c r="P22" s="5"/>
      <c r="Q22" s="68" t="str">
        <f t="shared" si="1"/>
        <v/>
      </c>
      <c r="R22" s="177"/>
      <c r="S22" s="19">
        <v>2</v>
      </c>
      <c r="T22" s="61"/>
      <c r="U22" s="7">
        <f>U25</f>
        <v>8229</v>
      </c>
      <c r="V22" s="5"/>
      <c r="W22" s="68" t="str">
        <f t="shared" si="4"/>
        <v/>
      </c>
      <c r="X22" s="185"/>
      <c r="Y22" s="19">
        <v>2</v>
      </c>
      <c r="Z22" s="7"/>
      <c r="AA22" s="7">
        <f>AA25</f>
        <v>8409</v>
      </c>
      <c r="AB22" s="5"/>
      <c r="AC22" s="69" t="str">
        <f t="shared" si="2"/>
        <v/>
      </c>
      <c r="AD22" s="185"/>
      <c r="AF22" s="208"/>
      <c r="AG22" s="138"/>
      <c r="AH22" s="208"/>
      <c r="AI22" s="138"/>
      <c r="AJ22" s="155"/>
      <c r="AK22" s="98"/>
    </row>
    <row r="23" spans="1:37" ht="15" customHeight="1" thickBot="1">
      <c r="A23" s="80">
        <v>1</v>
      </c>
      <c r="B23" s="81"/>
      <c r="C23" s="82">
        <f>C24</f>
        <v>8283</v>
      </c>
      <c r="D23" s="30"/>
      <c r="E23" s="73" t="str">
        <f t="shared" si="0"/>
        <v/>
      </c>
      <c r="F23" s="180"/>
      <c r="G23" s="80">
        <v>1</v>
      </c>
      <c r="H23" s="81"/>
      <c r="I23" s="82">
        <f>I24</f>
        <v>8238</v>
      </c>
      <c r="J23" s="30"/>
      <c r="K23" s="73" t="str">
        <f t="shared" si="3"/>
        <v/>
      </c>
      <c r="L23" s="165"/>
      <c r="M23" s="80">
        <v>1</v>
      </c>
      <c r="N23" s="123"/>
      <c r="O23" s="82">
        <f>O24</f>
        <v>8229</v>
      </c>
      <c r="P23" s="30"/>
      <c r="Q23" s="73" t="str">
        <f t="shared" si="1"/>
        <v/>
      </c>
      <c r="R23" s="180"/>
      <c r="S23" s="80">
        <v>1</v>
      </c>
      <c r="T23" s="81"/>
      <c r="U23" s="82">
        <f>U24</f>
        <v>8344</v>
      </c>
      <c r="V23" s="30"/>
      <c r="W23" s="73" t="str">
        <f t="shared" si="4"/>
        <v/>
      </c>
      <c r="X23" s="186"/>
      <c r="Y23" s="80">
        <v>1</v>
      </c>
      <c r="Z23" s="82"/>
      <c r="AA23" s="82">
        <f>AA24</f>
        <v>8669</v>
      </c>
      <c r="AB23" s="30"/>
      <c r="AC23" s="71" t="str">
        <f t="shared" si="2"/>
        <v/>
      </c>
      <c r="AD23" s="186"/>
      <c r="AF23" s="209"/>
      <c r="AG23" s="139"/>
      <c r="AH23" s="209"/>
      <c r="AI23" s="139"/>
      <c r="AJ23" s="156"/>
      <c r="AK23" s="98"/>
    </row>
    <row r="24" spans="1:37" ht="14.5" customHeight="1">
      <c r="A24" s="76">
        <v>1</v>
      </c>
      <c r="B24" s="77"/>
      <c r="C24" s="78">
        <f t="shared" ref="C24:C37" si="5">G54</f>
        <v>8283</v>
      </c>
      <c r="D24" s="27"/>
      <c r="E24" s="79" t="str">
        <f t="shared" si="0"/>
        <v/>
      </c>
      <c r="F24" s="83" t="str">
        <f>IF(OR(ISBLANK(B23),ISBLANK(B24)),"",(B24-(C24+D24)-(B23-(C23+D23))))</f>
        <v/>
      </c>
      <c r="G24" s="76">
        <v>1</v>
      </c>
      <c r="H24" s="77"/>
      <c r="I24" s="78">
        <f t="shared" ref="I24:I31" si="6">O54</f>
        <v>8238</v>
      </c>
      <c r="J24" s="27"/>
      <c r="K24" s="79" t="str">
        <f t="shared" si="3"/>
        <v/>
      </c>
      <c r="L24" s="83" t="str">
        <f>IF(OR(ISBLANK(H23),ISBLANK(H24)),"",(H24-(I24+J24)-(H23-(I23+J23))))</f>
        <v/>
      </c>
      <c r="M24" s="76">
        <v>1</v>
      </c>
      <c r="N24" s="77"/>
      <c r="O24" s="78">
        <f t="shared" ref="O24:O37" si="7">V54</f>
        <v>8229</v>
      </c>
      <c r="P24" s="27"/>
      <c r="Q24" s="79" t="str">
        <f t="shared" si="1"/>
        <v/>
      </c>
      <c r="R24" s="83" t="str">
        <f>IF(OR(ISBLANK(N23),ISBLANK(N24)),"",(N24-(O24+P24)-(N23-(O23+P23))))</f>
        <v/>
      </c>
      <c r="S24" s="76">
        <v>1</v>
      </c>
      <c r="T24" s="77"/>
      <c r="U24" s="78">
        <f>O65</f>
        <v>8344</v>
      </c>
      <c r="V24" s="27"/>
      <c r="W24" s="79" t="str">
        <f t="shared" si="4"/>
        <v/>
      </c>
      <c r="X24" s="83" t="str">
        <f>IF(OR(ISBLANK(T23),ISBLANK(T24)),"",(T24-(U24+V24)-(T23-(U23+V23))))</f>
        <v/>
      </c>
      <c r="Y24" s="76">
        <v>1</v>
      </c>
      <c r="Z24" s="78"/>
      <c r="AA24" s="78">
        <f t="shared" ref="AA24:AA35" si="8">AF54</f>
        <v>8669</v>
      </c>
      <c r="AB24" s="27"/>
      <c r="AC24" s="84" t="str">
        <f t="shared" si="2"/>
        <v/>
      </c>
      <c r="AD24" s="83" t="str">
        <f>IF(OR(ISBLANK(Z23),ISBLANK(Z24)),"",(Z24-(AA24+AB24)-(Z23-(AA23+AB23))))</f>
        <v/>
      </c>
      <c r="AF24" s="255" t="s">
        <v>70</v>
      </c>
      <c r="AG24" s="140">
        <f>SUM(B24:B27,H24:H27)/8 - SUM(C24:C27,I24:I27)/8</f>
        <v>-8159.25</v>
      </c>
      <c r="AH24" s="210" t="s">
        <v>70</v>
      </c>
      <c r="AI24" s="153">
        <f>SUM(N24:N27,T24:T27)/8 - SUM(O24:O27,U24:U27)/8</f>
        <v>-8187.75</v>
      </c>
      <c r="AJ24" s="157">
        <f>AG24-AI24</f>
        <v>28.5</v>
      </c>
      <c r="AK24" s="98"/>
    </row>
    <row r="25" spans="1:37" ht="14.5" customHeight="1">
      <c r="A25" s="19">
        <v>2</v>
      </c>
      <c r="B25" s="61"/>
      <c r="C25" s="7">
        <f t="shared" si="5"/>
        <v>8153</v>
      </c>
      <c r="D25" s="5"/>
      <c r="E25" s="68" t="str">
        <f t="shared" si="0"/>
        <v/>
      </c>
      <c r="F25" s="62" t="str">
        <f>IF(OR(ISBLANK(B22),ISBLANK(B25)),"",(B25-(C25+D25)-(B22-(C22+D22))))</f>
        <v/>
      </c>
      <c r="G25" s="19">
        <v>2</v>
      </c>
      <c r="H25" s="61"/>
      <c r="I25" s="7">
        <f t="shared" si="6"/>
        <v>8113</v>
      </c>
      <c r="J25" s="5"/>
      <c r="K25" s="68" t="str">
        <f t="shared" si="3"/>
        <v/>
      </c>
      <c r="L25" s="62" t="str">
        <f>IF(OR(ISBLANK(H22),ISBLANK(H25)),"",(H25-(I25+J25)-(H22-(I22+J22))))</f>
        <v/>
      </c>
      <c r="M25" s="19">
        <v>2</v>
      </c>
      <c r="N25" s="61"/>
      <c r="O25" s="7">
        <f t="shared" si="7"/>
        <v>8099</v>
      </c>
      <c r="P25" s="5"/>
      <c r="Q25" s="68" t="str">
        <f t="shared" si="1"/>
        <v/>
      </c>
      <c r="R25" s="62" t="str">
        <f>IF(OR(ISBLANK(N22),ISBLANK(N25)),"",(N25-(O25+P25)-(N22-(O22+P22))))</f>
        <v/>
      </c>
      <c r="S25" s="19">
        <v>2</v>
      </c>
      <c r="T25" s="61"/>
      <c r="U25" s="7">
        <f>O66</f>
        <v>8229</v>
      </c>
      <c r="V25" s="5"/>
      <c r="W25" s="68" t="str">
        <f t="shared" si="4"/>
        <v/>
      </c>
      <c r="X25" s="62" t="str">
        <f>IF(OR(ISBLANK(T22),ISBLANK(T25)),"",(T25-(U25+V25)-(T22-(U22+V22))))</f>
        <v/>
      </c>
      <c r="Y25" s="19">
        <v>2</v>
      </c>
      <c r="Z25" s="7"/>
      <c r="AA25" s="7">
        <f t="shared" si="8"/>
        <v>8409</v>
      </c>
      <c r="AB25" s="5"/>
      <c r="AC25" s="69" t="str">
        <f t="shared" si="2"/>
        <v/>
      </c>
      <c r="AD25" s="62" t="str">
        <f>IF(OR(ISBLANK(Z22),ISBLANK(Z25)),"",(Z25-(AA25+AB25)-(Z22-(AA22+AB22))))</f>
        <v/>
      </c>
      <c r="AF25" s="208"/>
      <c r="AG25" s="138"/>
      <c r="AH25" s="208"/>
      <c r="AI25" s="138"/>
      <c r="AJ25" s="155"/>
      <c r="AK25" s="98"/>
    </row>
    <row r="26" spans="1:37" ht="14.5" customHeight="1">
      <c r="A26" s="19">
        <v>3</v>
      </c>
      <c r="B26" s="61"/>
      <c r="C26" s="7">
        <f t="shared" si="5"/>
        <v>8113</v>
      </c>
      <c r="D26" s="5"/>
      <c r="E26" s="68" t="str">
        <f t="shared" si="0"/>
        <v/>
      </c>
      <c r="F26" s="62" t="str">
        <f>IF(OR(ISBLANK(B21),ISBLANK(B26)),"",(B26-(C26+D26)-(B21-(C21+D21))))</f>
        <v/>
      </c>
      <c r="G26" s="19">
        <v>3</v>
      </c>
      <c r="H26" s="61"/>
      <c r="I26" s="7">
        <f t="shared" si="6"/>
        <v>8078</v>
      </c>
      <c r="J26" s="5"/>
      <c r="K26" s="68" t="str">
        <f t="shared" si="3"/>
        <v/>
      </c>
      <c r="L26" s="62" t="str">
        <f>IF(OR(ISBLANK(H21),ISBLANK(H26)),"",(H26-(I26+J26)-(H21-(I21+J21))))</f>
        <v/>
      </c>
      <c r="M26" s="19">
        <v>3</v>
      </c>
      <c r="N26" s="61"/>
      <c r="O26" s="7">
        <f t="shared" si="7"/>
        <v>8064</v>
      </c>
      <c r="P26" s="5"/>
      <c r="Q26" s="68" t="str">
        <f t="shared" si="1"/>
        <v/>
      </c>
      <c r="R26" s="62" t="str">
        <f>IF(OR(ISBLANK(N21),ISBLANK(N26)),"",(N26-(O26+P26)-(N21-(O21+P21))))</f>
        <v/>
      </c>
      <c r="S26" s="19">
        <v>3</v>
      </c>
      <c r="T26" s="61"/>
      <c r="U26" s="7">
        <f>O67</f>
        <v>8189</v>
      </c>
      <c r="V26" s="5"/>
      <c r="W26" s="68" t="str">
        <f t="shared" si="4"/>
        <v/>
      </c>
      <c r="X26" s="62" t="str">
        <f>IF(OR(ISBLANK(T21),ISBLANK(T26)),"",(T26-(U26+V26)-(T21-(U21+V21))))</f>
        <v/>
      </c>
      <c r="Y26" s="19">
        <v>3</v>
      </c>
      <c r="Z26" s="7"/>
      <c r="AA26" s="7">
        <f t="shared" si="8"/>
        <v>8204</v>
      </c>
      <c r="AB26" s="5"/>
      <c r="AC26" s="69" t="str">
        <f t="shared" si="2"/>
        <v/>
      </c>
      <c r="AD26" s="62" t="str">
        <f>IF(OR(ISBLANK(Z21),ISBLANK(Z26)),"",(Z26-(AA26+AB26)-(Z21-(AA21+AB21))))</f>
        <v/>
      </c>
      <c r="AF26" s="208"/>
      <c r="AG26" s="138"/>
      <c r="AH26" s="208"/>
      <c r="AI26" s="138"/>
      <c r="AJ26" s="155"/>
      <c r="AK26" s="98"/>
    </row>
    <row r="27" spans="1:37" ht="15" customHeight="1">
      <c r="A27" s="19">
        <v>4</v>
      </c>
      <c r="B27" s="61"/>
      <c r="C27" s="7">
        <f t="shared" si="5"/>
        <v>8168</v>
      </c>
      <c r="D27" s="5"/>
      <c r="E27" s="68" t="str">
        <f t="shared" si="0"/>
        <v/>
      </c>
      <c r="F27" s="62" t="str">
        <f>IF(OR(ISBLANK(B20),ISBLANK(B27)),"",(B27-(C27+D27)-(B20-(C20+D20))))</f>
        <v/>
      </c>
      <c r="G27" s="19">
        <v>4</v>
      </c>
      <c r="H27" s="61"/>
      <c r="I27" s="7">
        <f t="shared" si="6"/>
        <v>8128</v>
      </c>
      <c r="J27" s="5"/>
      <c r="K27" s="68" t="str">
        <f t="shared" si="3"/>
        <v/>
      </c>
      <c r="L27" s="62" t="str">
        <f>IF(OR(ISBLANK(H20),ISBLANK(H27)),"",(H27-(I27+J27)-(H20-(I20+J20))))</f>
        <v/>
      </c>
      <c r="M27" s="19">
        <v>4</v>
      </c>
      <c r="N27" s="61"/>
      <c r="O27" s="7">
        <f t="shared" si="7"/>
        <v>8119</v>
      </c>
      <c r="P27" s="5"/>
      <c r="Q27" s="68" t="str">
        <f t="shared" si="1"/>
        <v/>
      </c>
      <c r="R27" s="62" t="str">
        <f>IF(OR(ISBLANK(N20),ISBLANK(N27)),"",(N27-(O27+P27)-(N20-(O20+P20))))</f>
        <v/>
      </c>
      <c r="S27" s="19">
        <v>4</v>
      </c>
      <c r="T27" s="61"/>
      <c r="U27" s="7">
        <f t="shared" ref="U27:U31" si="9">O68</f>
        <v>8229</v>
      </c>
      <c r="V27" s="5"/>
      <c r="W27" s="68" t="str">
        <f t="shared" si="4"/>
        <v/>
      </c>
      <c r="X27" s="62" t="str">
        <f>IF(OR(ISBLANK(T20),ISBLANK(T27)),"",(T27-(U27+V27)-(T20-(U20+V20))))</f>
        <v/>
      </c>
      <c r="Y27" s="19">
        <v>4</v>
      </c>
      <c r="Z27" s="7"/>
      <c r="AA27" s="7">
        <f t="shared" si="8"/>
        <v>8194</v>
      </c>
      <c r="AB27" s="5"/>
      <c r="AC27" s="69" t="str">
        <f t="shared" si="2"/>
        <v/>
      </c>
      <c r="AD27" s="62" t="str">
        <f>IF(OR(ISBLANK(Z20),ISBLANK(Z27)),"",(Z27-(AA27+AB27)-(Z20-(AA20+AB20))))</f>
        <v/>
      </c>
      <c r="AF27" s="208"/>
      <c r="AG27" s="138"/>
      <c r="AH27" s="208"/>
      <c r="AI27" s="138"/>
      <c r="AJ27" s="155"/>
      <c r="AK27" s="98"/>
    </row>
    <row r="28" spans="1:37" ht="14.5" customHeight="1">
      <c r="A28" s="18">
        <v>5</v>
      </c>
      <c r="B28" s="60"/>
      <c r="C28" s="6">
        <f t="shared" si="5"/>
        <v>8093</v>
      </c>
      <c r="D28" s="5"/>
      <c r="E28" s="68" t="str">
        <f t="shared" si="0"/>
        <v/>
      </c>
      <c r="F28" s="62" t="str">
        <f>IF(OR(ISBLANK(B19),ISBLANK(B28)),"",(B28-(C28+D28)-(B19-(C19+D19))))</f>
        <v/>
      </c>
      <c r="G28" s="18">
        <v>5</v>
      </c>
      <c r="H28" s="60"/>
      <c r="I28" s="6">
        <f t="shared" si="6"/>
        <v>8053</v>
      </c>
      <c r="J28" s="5"/>
      <c r="K28" s="68" t="str">
        <f t="shared" si="3"/>
        <v/>
      </c>
      <c r="L28" s="62" t="str">
        <f>IF(OR(ISBLANK(H19),ISBLANK(H28)),"",(H28-(I28+J28)-(H19-(I19+J19))))</f>
        <v/>
      </c>
      <c r="M28" s="18">
        <v>5</v>
      </c>
      <c r="N28" s="60"/>
      <c r="O28" s="6">
        <f t="shared" si="7"/>
        <v>8034</v>
      </c>
      <c r="P28" s="5"/>
      <c r="Q28" s="68" t="str">
        <f t="shared" si="1"/>
        <v/>
      </c>
      <c r="R28" s="62" t="str">
        <f>IF(OR(ISBLANK(N19),ISBLANK(N28)),"",(N28-(O28+P28)-(N19-(O19+P19))))</f>
        <v/>
      </c>
      <c r="S28" s="18">
        <v>5</v>
      </c>
      <c r="T28" s="60"/>
      <c r="U28" s="6">
        <f t="shared" si="9"/>
        <v>8139</v>
      </c>
      <c r="V28" s="5"/>
      <c r="W28" s="68" t="str">
        <f t="shared" si="4"/>
        <v/>
      </c>
      <c r="X28" s="62" t="str">
        <f>IF(OR(ISBLANK(T19),ISBLANK(T28)),"",(T28-(U28+V28)-(T19-(U19+V19))))</f>
        <v/>
      </c>
      <c r="Y28" s="18">
        <v>5</v>
      </c>
      <c r="Z28" s="6"/>
      <c r="AA28" s="6">
        <f t="shared" si="8"/>
        <v>8009</v>
      </c>
      <c r="AB28" s="5"/>
      <c r="AC28" s="69" t="str">
        <f t="shared" si="2"/>
        <v/>
      </c>
      <c r="AD28" s="62" t="str">
        <f>IF(OR(ISBLANK(Z19),ISBLANK(Z28)),"",(Z28-(AA28+AB28)-(Z19-(AA19+AB19))))</f>
        <v/>
      </c>
      <c r="AF28" s="152" t="s">
        <v>71</v>
      </c>
      <c r="AG28" s="141">
        <f>SUM(B28:B31,H28:H31)/8 - SUM(I28:I31,C28:C31)/8</f>
        <v>-7921.125</v>
      </c>
      <c r="AH28" s="152" t="s">
        <v>71</v>
      </c>
      <c r="AI28" s="154">
        <f>SUM(N28:N31,T28:T31)/8 - SUM(O28:O31,U28:U31)/8</f>
        <v>-7944</v>
      </c>
      <c r="AJ28" s="155">
        <f>AG28-AI28</f>
        <v>22.875</v>
      </c>
      <c r="AK28" s="98"/>
    </row>
    <row r="29" spans="1:37" ht="14.5" customHeight="1">
      <c r="A29" s="18">
        <v>6</v>
      </c>
      <c r="B29" s="60"/>
      <c r="C29" s="6">
        <f t="shared" si="5"/>
        <v>7943</v>
      </c>
      <c r="D29" s="5"/>
      <c r="E29" s="68" t="str">
        <f t="shared" si="0"/>
        <v/>
      </c>
      <c r="F29" s="62" t="str">
        <f>IF(OR(ISBLANK(B18),ISBLANK(B29)),"",(B29-(C29+D29)-(B18-(C18+D18))))</f>
        <v/>
      </c>
      <c r="G29" s="18">
        <v>6</v>
      </c>
      <c r="H29" s="60"/>
      <c r="I29" s="6">
        <f t="shared" si="6"/>
        <v>7908</v>
      </c>
      <c r="J29" s="5"/>
      <c r="K29" s="68" t="str">
        <f t="shared" si="3"/>
        <v/>
      </c>
      <c r="L29" s="62" t="str">
        <f>IF(OR(ISBLANK(H18),ISBLANK(H29)),"",(H29-(I29+J29)-(H18-(I18+J18))))</f>
        <v/>
      </c>
      <c r="M29" s="18">
        <v>6</v>
      </c>
      <c r="N29" s="60"/>
      <c r="O29" s="6">
        <f t="shared" si="7"/>
        <v>7894</v>
      </c>
      <c r="P29" s="5"/>
      <c r="Q29" s="68" t="str">
        <f t="shared" si="1"/>
        <v/>
      </c>
      <c r="R29" s="62" t="str">
        <f>IF(OR(ISBLANK(N18),ISBLANK(N29)),"",(N29-(O29+P29)-(N18-(O18+P18))))</f>
        <v/>
      </c>
      <c r="S29" s="18">
        <v>6</v>
      </c>
      <c r="T29" s="60"/>
      <c r="U29" s="6">
        <f t="shared" si="9"/>
        <v>7999</v>
      </c>
      <c r="V29" s="5"/>
      <c r="W29" s="68" t="str">
        <f t="shared" si="4"/>
        <v/>
      </c>
      <c r="X29" s="62" t="str">
        <f>IF(OR(ISBLANK(T18),ISBLANK(T29)),"",(T29-(U29+V29)-(T18-(U18+V18))))</f>
        <v/>
      </c>
      <c r="Y29" s="18">
        <v>6</v>
      </c>
      <c r="Z29" s="6"/>
      <c r="AA29" s="6">
        <f t="shared" si="8"/>
        <v>7824</v>
      </c>
      <c r="AB29" s="5"/>
      <c r="AC29" s="69" t="str">
        <f t="shared" si="2"/>
        <v/>
      </c>
      <c r="AD29" s="62" t="str">
        <f>IF(OR(ISBLANK(Z18),ISBLANK(Z29)),"",(Z29-(AA29+AB29)-(Z18-(AA18+AB18))))</f>
        <v/>
      </c>
      <c r="AF29" s="152"/>
      <c r="AG29" s="141"/>
      <c r="AH29" s="152"/>
      <c r="AI29" s="141"/>
      <c r="AJ29" s="155"/>
      <c r="AK29" s="98"/>
    </row>
    <row r="30" spans="1:37" ht="14.5" customHeight="1">
      <c r="A30" s="18">
        <v>7</v>
      </c>
      <c r="B30" s="60"/>
      <c r="C30" s="6">
        <f t="shared" si="5"/>
        <v>7863</v>
      </c>
      <c r="D30" s="5"/>
      <c r="E30" s="68" t="str">
        <f t="shared" si="0"/>
        <v/>
      </c>
      <c r="F30" s="62" t="str">
        <f>IF(OR(ISBLANK(B17),ISBLANK(B30)),"",(B30-(C30+D30)-(B17-(C17+D17))))</f>
        <v/>
      </c>
      <c r="G30" s="18">
        <v>7</v>
      </c>
      <c r="H30" s="60"/>
      <c r="I30" s="6">
        <f t="shared" si="6"/>
        <v>7833</v>
      </c>
      <c r="J30" s="5"/>
      <c r="K30" s="68" t="str">
        <f t="shared" si="3"/>
        <v/>
      </c>
      <c r="L30" s="62" t="str">
        <f>IF(OR(ISBLANK(H17),ISBLANK(H30)),"",(H30-(I30+J30)-(H17-(I17+J17))))</f>
        <v/>
      </c>
      <c r="M30" s="18">
        <v>7</v>
      </c>
      <c r="N30" s="60"/>
      <c r="O30" s="6">
        <f t="shared" si="7"/>
        <v>7824</v>
      </c>
      <c r="P30" s="5"/>
      <c r="Q30" s="68" t="str">
        <f t="shared" si="1"/>
        <v/>
      </c>
      <c r="R30" s="62" t="str">
        <f>IF(OR(ISBLANK(N17),ISBLANK(N30)),"",(N30-(O30+P30)-(N17-(O17+P17))))</f>
        <v/>
      </c>
      <c r="S30" s="18">
        <v>7</v>
      </c>
      <c r="T30" s="60"/>
      <c r="U30" s="6">
        <f t="shared" si="9"/>
        <v>7919</v>
      </c>
      <c r="V30" s="5"/>
      <c r="W30" s="68" t="str">
        <f t="shared" si="4"/>
        <v/>
      </c>
      <c r="X30" s="62" t="str">
        <f>IF(OR(ISBLANK(T17),ISBLANK(T30)),"",(T30-(U30+V30)-(T17-(U17+V17))))</f>
        <v/>
      </c>
      <c r="Y30" s="18">
        <v>7</v>
      </c>
      <c r="Z30" s="6"/>
      <c r="AA30" s="6">
        <f t="shared" si="8"/>
        <v>7749</v>
      </c>
      <c r="AB30" s="5"/>
      <c r="AC30" s="69" t="str">
        <f t="shared" si="2"/>
        <v/>
      </c>
      <c r="AD30" s="62" t="str">
        <f>IF(OR(ISBLANK(Z17),ISBLANK(Z30)),"",(Z30-(AA30+AB30)-(Z17-(AA17+AB17))))</f>
        <v/>
      </c>
      <c r="AF30" s="152"/>
      <c r="AG30" s="141"/>
      <c r="AH30" s="152"/>
      <c r="AI30" s="141"/>
      <c r="AJ30" s="155"/>
      <c r="AK30" s="98"/>
    </row>
    <row r="31" spans="1:37" ht="15" customHeight="1" thickBot="1">
      <c r="A31" s="18">
        <v>8</v>
      </c>
      <c r="B31" s="60"/>
      <c r="C31" s="6">
        <f t="shared" si="5"/>
        <v>7853</v>
      </c>
      <c r="D31" s="5"/>
      <c r="E31" s="68" t="str">
        <f t="shared" si="0"/>
        <v/>
      </c>
      <c r="F31" s="62" t="str">
        <f>IF(OR(ISBLANK(B16),ISBLANK(B31)),"",(B31-(C31+D31)-(B16-(C16+D16))))</f>
        <v/>
      </c>
      <c r="G31" s="56">
        <v>8</v>
      </c>
      <c r="H31" s="64"/>
      <c r="I31" s="57">
        <f t="shared" si="6"/>
        <v>7823</v>
      </c>
      <c r="J31" s="30"/>
      <c r="K31" s="68" t="str">
        <f t="shared" si="3"/>
        <v/>
      </c>
      <c r="L31" s="65" t="str">
        <f>IF(OR(ISBLANK(H16),ISBLANK(H31)),"",(H31-(I31+J31)-(H16-(I16+J16))))</f>
        <v/>
      </c>
      <c r="M31" s="18">
        <v>8</v>
      </c>
      <c r="N31" s="60"/>
      <c r="O31" s="6">
        <f t="shared" si="7"/>
        <v>7829</v>
      </c>
      <c r="P31" s="5"/>
      <c r="Q31" s="68" t="str">
        <f t="shared" si="1"/>
        <v/>
      </c>
      <c r="R31" s="62" t="str">
        <f>IF(OR(ISBLANK(N16),ISBLANK(N31)),"",(N31-(O31+P31)-(N16-(O16+P16))))</f>
        <v/>
      </c>
      <c r="S31" s="132">
        <v>8</v>
      </c>
      <c r="T31" s="133"/>
      <c r="U31" s="134">
        <f t="shared" si="9"/>
        <v>7914</v>
      </c>
      <c r="V31" s="26"/>
      <c r="W31" s="103" t="str">
        <f t="shared" si="4"/>
        <v/>
      </c>
      <c r="X31" s="66" t="str">
        <f>IF(OR(ISBLANK(T16),ISBLANK(T31)),"",(T31-(U31+V31)-(T16-(U16+V16))))</f>
        <v/>
      </c>
      <c r="Y31" s="18">
        <v>8</v>
      </c>
      <c r="Z31" s="6"/>
      <c r="AA31" s="6">
        <f t="shared" si="8"/>
        <v>7829</v>
      </c>
      <c r="AB31" s="5"/>
      <c r="AC31" s="69" t="str">
        <f t="shared" si="2"/>
        <v/>
      </c>
      <c r="AD31" s="62" t="str">
        <f>IF(OR(ISBLANK(Z16),ISBLANK(Z31)),"",(Z31-(AA31+AB31)-(Z16-(AA16+AB16))))</f>
        <v/>
      </c>
      <c r="AF31" s="152"/>
      <c r="AG31" s="141"/>
      <c r="AH31" s="152"/>
      <c r="AI31" s="141"/>
      <c r="AJ31" s="155"/>
      <c r="AK31" s="98"/>
    </row>
    <row r="32" spans="1:37" ht="14.5" customHeight="1">
      <c r="A32" s="13">
        <v>9</v>
      </c>
      <c r="B32" s="59"/>
      <c r="C32" s="4">
        <f t="shared" si="5"/>
        <v>7641</v>
      </c>
      <c r="D32" s="5"/>
      <c r="E32" s="68" t="str">
        <f t="shared" si="0"/>
        <v/>
      </c>
      <c r="F32" s="62" t="str">
        <f>IF(OR(ISBLANK(B15),ISBLANK(B32)),"",(B32-(C32+D32)-(B15-(C15+D15))))</f>
        <v/>
      </c>
      <c r="G32" s="172" t="s">
        <v>32</v>
      </c>
      <c r="H32" s="173"/>
      <c r="I32" s="173"/>
      <c r="J32" s="173"/>
      <c r="K32" s="173"/>
      <c r="L32" s="174"/>
      <c r="M32" s="13">
        <v>9</v>
      </c>
      <c r="N32" s="59"/>
      <c r="O32" s="4">
        <f t="shared" si="7"/>
        <v>7638</v>
      </c>
      <c r="P32" s="5"/>
      <c r="Q32" s="68" t="str">
        <f t="shared" si="1"/>
        <v/>
      </c>
      <c r="R32" s="62" t="str">
        <f>IF(OR(ISBLANK(N15),ISBLANK(N32)),"",(N32-(O32+P32)-(N15-(O15+P15))))</f>
        <v/>
      </c>
      <c r="S32" s="172" t="s">
        <v>32</v>
      </c>
      <c r="T32" s="173"/>
      <c r="U32" s="173"/>
      <c r="V32" s="173"/>
      <c r="W32" s="173"/>
      <c r="X32" s="174"/>
      <c r="Y32" s="13">
        <v>9</v>
      </c>
      <c r="Z32" s="4"/>
      <c r="AA32" s="4">
        <f t="shared" si="8"/>
        <v>7659</v>
      </c>
      <c r="AB32" s="5"/>
      <c r="AC32" s="69" t="str">
        <f t="shared" si="2"/>
        <v/>
      </c>
      <c r="AD32" s="62" t="str">
        <f>IF(OR(ISBLANK(Z15),ISBLANK(Z32)),"",(Z32-(AA32+AB32)-(Z15-(AA15+AB15))))</f>
        <v/>
      </c>
      <c r="AF32" s="142" t="s">
        <v>72</v>
      </c>
      <c r="AG32" s="135">
        <f>SUM(B32:B35)/4 - SUM(C32:C35)/4</f>
        <v>-7501</v>
      </c>
      <c r="AH32" s="142" t="s">
        <v>72</v>
      </c>
      <c r="AI32" s="135">
        <f>SUM(N32:N35)/4 - SUM(O32:O35)/4</f>
        <v>-7501.75</v>
      </c>
      <c r="AJ32" s="145">
        <f>AG32-AI32</f>
        <v>0.75</v>
      </c>
      <c r="AK32" s="98"/>
    </row>
    <row r="33" spans="1:40" ht="14.5" customHeight="1">
      <c r="A33" s="13">
        <v>10</v>
      </c>
      <c r="B33" s="59"/>
      <c r="C33" s="4">
        <f t="shared" si="5"/>
        <v>7521</v>
      </c>
      <c r="D33" s="5"/>
      <c r="E33" s="68" t="str">
        <f t="shared" si="0"/>
        <v/>
      </c>
      <c r="F33" s="62" t="str">
        <f>IF(OR(ISBLANK(B14),ISBLANK(B33)),"",(B33-(C33+D33)-(B14-(C14+D14))))</f>
        <v/>
      </c>
      <c r="G33" s="175"/>
      <c r="H33" s="176"/>
      <c r="I33" s="176"/>
      <c r="J33" s="176"/>
      <c r="K33" s="176"/>
      <c r="L33" s="177"/>
      <c r="M33" s="13">
        <v>10</v>
      </c>
      <c r="N33" s="59"/>
      <c r="O33" s="4">
        <f t="shared" si="7"/>
        <v>7523</v>
      </c>
      <c r="P33" s="5"/>
      <c r="Q33" s="68" t="str">
        <f t="shared" si="1"/>
        <v/>
      </c>
      <c r="R33" s="62" t="str">
        <f>IF(OR(ISBLANK(N14),ISBLANK(N33)),"",(N33-(O33+P33)-(N14-(O14+P14))))</f>
        <v/>
      </c>
      <c r="S33" s="175"/>
      <c r="T33" s="254"/>
      <c r="U33" s="254"/>
      <c r="V33" s="254"/>
      <c r="W33" s="254"/>
      <c r="X33" s="177"/>
      <c r="Y33" s="13">
        <v>10</v>
      </c>
      <c r="Z33" s="4"/>
      <c r="AA33" s="4">
        <f t="shared" si="8"/>
        <v>7624</v>
      </c>
      <c r="AB33" s="5"/>
      <c r="AC33" s="69" t="str">
        <f t="shared" si="2"/>
        <v/>
      </c>
      <c r="AD33" s="62" t="str">
        <f>IF(OR(ISBLANK(Z14),ISBLANK(Z33)),"",(Z33-(AA33+AB33)-(Z14-(AA14+AB14))))</f>
        <v/>
      </c>
      <c r="AF33" s="143"/>
      <c r="AG33" s="136"/>
      <c r="AH33" s="143"/>
      <c r="AI33" s="136"/>
      <c r="AJ33" s="146"/>
      <c r="AK33" s="98"/>
    </row>
    <row r="34" spans="1:40" ht="15.65" customHeight="1">
      <c r="A34" s="13">
        <v>11</v>
      </c>
      <c r="B34" s="59"/>
      <c r="C34" s="4">
        <f t="shared" si="5"/>
        <v>7431</v>
      </c>
      <c r="D34" s="5"/>
      <c r="E34" s="68" t="str">
        <f t="shared" si="0"/>
        <v/>
      </c>
      <c r="F34" s="62" t="str">
        <f>IF(OR(ISBLANK(B13),ISBLANK(B34)),"",(B34-(C34+D34)-(B13-(C13+D13))))</f>
        <v/>
      </c>
      <c r="G34" s="175"/>
      <c r="H34" s="176"/>
      <c r="I34" s="176"/>
      <c r="J34" s="176"/>
      <c r="K34" s="176"/>
      <c r="L34" s="177"/>
      <c r="M34" s="13">
        <v>11</v>
      </c>
      <c r="N34" s="59"/>
      <c r="O34" s="4">
        <f t="shared" si="7"/>
        <v>7438</v>
      </c>
      <c r="P34" s="5"/>
      <c r="Q34" s="68" t="str">
        <f t="shared" si="1"/>
        <v/>
      </c>
      <c r="R34" s="62" t="str">
        <f>IF(OR(ISBLANK(N13),ISBLANK(N34)),"",(N34-(O34+P34)-(N13-(O13+P13))))</f>
        <v/>
      </c>
      <c r="S34" s="175"/>
      <c r="T34" s="254"/>
      <c r="U34" s="254"/>
      <c r="V34" s="254"/>
      <c r="W34" s="254"/>
      <c r="X34" s="177"/>
      <c r="Y34" s="13">
        <v>11</v>
      </c>
      <c r="Z34" s="4"/>
      <c r="AA34" s="4">
        <f t="shared" si="8"/>
        <v>7619</v>
      </c>
      <c r="AB34" s="5"/>
      <c r="AC34" s="69" t="str">
        <f t="shared" si="2"/>
        <v/>
      </c>
      <c r="AD34" s="62" t="str">
        <f>IF(OR(ISBLANK(Z13),ISBLANK(Z34)),"",(Z34-(AA34+AB34)-(Z13-(AA13+AB13))))</f>
        <v/>
      </c>
      <c r="AF34" s="143"/>
      <c r="AG34" s="136"/>
      <c r="AH34" s="143"/>
      <c r="AI34" s="136"/>
      <c r="AJ34" s="146"/>
      <c r="AK34" s="98"/>
    </row>
    <row r="35" spans="1:40" ht="16" customHeight="1" thickBot="1">
      <c r="A35" s="13">
        <v>12</v>
      </c>
      <c r="B35" s="59"/>
      <c r="C35" s="4">
        <f t="shared" si="5"/>
        <v>7411</v>
      </c>
      <c r="D35" s="5"/>
      <c r="E35" s="68" t="str">
        <f t="shared" si="0"/>
        <v/>
      </c>
      <c r="F35" s="62" t="str">
        <f>IF(OR(ISBLANK(B12),ISBLANK(B35)),"",(B35-(C35+D35)-(B12-(C12+D12))))</f>
        <v/>
      </c>
      <c r="G35" s="175"/>
      <c r="H35" s="176"/>
      <c r="I35" s="176"/>
      <c r="J35" s="176"/>
      <c r="K35" s="176"/>
      <c r="L35" s="177"/>
      <c r="M35" s="13">
        <v>12</v>
      </c>
      <c r="N35" s="59"/>
      <c r="O35" s="4">
        <f t="shared" si="7"/>
        <v>7408</v>
      </c>
      <c r="P35" s="5"/>
      <c r="Q35" s="68" t="str">
        <f t="shared" si="1"/>
        <v/>
      </c>
      <c r="R35" s="62" t="str">
        <f>IF(OR(ISBLANK(N12),ISBLANK(N35)),"",(N35-(O35+P35)-(N12-(O12+P12))))</f>
        <v/>
      </c>
      <c r="S35" s="175"/>
      <c r="T35" s="254"/>
      <c r="U35" s="254"/>
      <c r="V35" s="254"/>
      <c r="W35" s="254"/>
      <c r="X35" s="177"/>
      <c r="Y35" s="15">
        <v>12</v>
      </c>
      <c r="Z35" s="16"/>
      <c r="AA35" s="16">
        <f t="shared" si="8"/>
        <v>7689</v>
      </c>
      <c r="AB35" s="30"/>
      <c r="AC35" s="71" t="str">
        <f t="shared" si="2"/>
        <v/>
      </c>
      <c r="AD35" s="65" t="str">
        <f>IF(OR(ISBLANK(Z12),ISBLANK(Z35)),"",(Z35-(AA35+AB35)-(Z12-(AA12+AB12))))</f>
        <v/>
      </c>
      <c r="AF35" s="144"/>
      <c r="AG35" s="137"/>
      <c r="AH35" s="144"/>
      <c r="AI35" s="137"/>
      <c r="AJ35" s="147"/>
      <c r="AK35" s="98"/>
    </row>
    <row r="36" spans="1:40" ht="15.65" customHeight="1">
      <c r="A36" s="17">
        <v>13</v>
      </c>
      <c r="B36" s="58"/>
      <c r="C36" s="12">
        <f t="shared" si="5"/>
        <v>7263</v>
      </c>
      <c r="D36" s="5"/>
      <c r="E36" s="68" t="str">
        <f t="shared" si="0"/>
        <v/>
      </c>
      <c r="F36" s="62" t="str">
        <f>IF(OR(ISBLANK(B11),ISBLANK(B36)),"",(B36-(C36+D36)-(B11-(C11+D11))))</f>
        <v/>
      </c>
      <c r="G36" s="175"/>
      <c r="H36" s="176"/>
      <c r="I36" s="176"/>
      <c r="J36" s="176"/>
      <c r="K36" s="176"/>
      <c r="L36" s="177"/>
      <c r="M36" s="17">
        <v>13</v>
      </c>
      <c r="N36" s="58"/>
      <c r="O36" s="12">
        <f t="shared" si="7"/>
        <v>7273</v>
      </c>
      <c r="P36" s="5"/>
      <c r="Q36" s="68" t="str">
        <f t="shared" si="1"/>
        <v/>
      </c>
      <c r="R36" s="62" t="str">
        <f>IF(OR(ISBLANK(N11),ISBLANK(N36)),"",(N36-(O36+P36)-(N11-(O11+P11))))</f>
        <v/>
      </c>
      <c r="S36" s="175"/>
      <c r="T36" s="254"/>
      <c r="U36" s="254"/>
      <c r="V36" s="254"/>
      <c r="W36" s="254"/>
      <c r="X36" s="177"/>
      <c r="Y36" s="172" t="s">
        <v>32</v>
      </c>
      <c r="Z36" s="173"/>
      <c r="AA36" s="173"/>
      <c r="AB36" s="173"/>
      <c r="AC36" s="173"/>
      <c r="AD36" s="174"/>
      <c r="AF36" s="148" t="s">
        <v>65</v>
      </c>
      <c r="AG36" s="150">
        <f>SUM(B36:B37)/2 - SUM(C36:C37)/2</f>
        <v>-7248</v>
      </c>
      <c r="AH36" s="148" t="s">
        <v>65</v>
      </c>
      <c r="AI36" s="150">
        <f>SUM(N36:N37)/2- SUM(O36:O37)/2</f>
        <v>-7260.5</v>
      </c>
      <c r="AJ36" s="145">
        <f>AG36-AI36</f>
        <v>12.5</v>
      </c>
      <c r="AK36" s="98"/>
    </row>
    <row r="37" spans="1:40" ht="14.5" customHeight="1" thickBot="1">
      <c r="A37" s="115">
        <v>14</v>
      </c>
      <c r="B37" s="116"/>
      <c r="C37" s="117">
        <f t="shared" si="5"/>
        <v>7233</v>
      </c>
      <c r="D37" s="30"/>
      <c r="E37" s="73" t="str">
        <f t="shared" si="0"/>
        <v/>
      </c>
      <c r="F37" s="65" t="str">
        <f>IF(OR(ISBLANK(B10),ISBLANK(B37)),"",(B37-(C37+D37)-(B10-(C10+D10))))</f>
        <v/>
      </c>
      <c r="G37" s="175"/>
      <c r="H37" s="176"/>
      <c r="I37" s="176"/>
      <c r="J37" s="176"/>
      <c r="K37" s="176"/>
      <c r="L37" s="177"/>
      <c r="M37" s="115">
        <v>14</v>
      </c>
      <c r="N37" s="116"/>
      <c r="O37" s="117">
        <f t="shared" si="7"/>
        <v>7248</v>
      </c>
      <c r="P37" s="30"/>
      <c r="Q37" s="73" t="str">
        <f t="shared" si="1"/>
        <v/>
      </c>
      <c r="R37" s="65" t="str">
        <f>IF(OR(ISBLANK(N10),ISBLANK(N37)),"",(N37-(O37+P37)-(N10-(O10+P10))))</f>
        <v/>
      </c>
      <c r="S37" s="175"/>
      <c r="T37" s="254"/>
      <c r="U37" s="254"/>
      <c r="V37" s="254"/>
      <c r="W37" s="254"/>
      <c r="X37" s="177"/>
      <c r="Y37" s="175"/>
      <c r="Z37" s="176"/>
      <c r="AA37" s="176"/>
      <c r="AB37" s="176"/>
      <c r="AC37" s="176"/>
      <c r="AD37" s="177"/>
      <c r="AF37" s="149"/>
      <c r="AG37" s="151"/>
      <c r="AH37" s="149"/>
      <c r="AI37" s="151"/>
      <c r="AJ37" s="146"/>
      <c r="AK37" s="98"/>
    </row>
    <row r="38" spans="1:40" ht="14.5" customHeight="1">
      <c r="A38" s="175" t="s">
        <v>32</v>
      </c>
      <c r="B38" s="176"/>
      <c r="C38" s="176"/>
      <c r="D38" s="176"/>
      <c r="E38" s="176"/>
      <c r="F38" s="177"/>
      <c r="G38" s="175"/>
      <c r="H38" s="176"/>
      <c r="I38" s="176"/>
      <c r="J38" s="176"/>
      <c r="K38" s="176"/>
      <c r="L38" s="177"/>
      <c r="M38" s="175" t="s">
        <v>32</v>
      </c>
      <c r="N38" s="176"/>
      <c r="O38" s="176"/>
      <c r="P38" s="176"/>
      <c r="Q38" s="176"/>
      <c r="R38" s="177"/>
      <c r="S38" s="175"/>
      <c r="T38" s="254"/>
      <c r="U38" s="254"/>
      <c r="V38" s="254"/>
      <c r="W38" s="254"/>
      <c r="X38" s="177"/>
      <c r="Y38" s="175"/>
      <c r="Z38" s="176"/>
      <c r="AA38" s="176"/>
      <c r="AB38" s="176"/>
      <c r="AC38" s="176"/>
      <c r="AD38" s="177"/>
      <c r="AF38" s="202" t="s">
        <v>73</v>
      </c>
      <c r="AG38" s="203"/>
      <c r="AH38" s="203"/>
      <c r="AI38" s="203"/>
      <c r="AJ38" s="204"/>
      <c r="AK38" s="98"/>
    </row>
    <row r="39" spans="1:40" ht="15" customHeight="1" thickBot="1">
      <c r="A39" s="178"/>
      <c r="B39" s="179"/>
      <c r="C39" s="179"/>
      <c r="D39" s="179"/>
      <c r="E39" s="179"/>
      <c r="F39" s="180"/>
      <c r="G39" s="178"/>
      <c r="H39" s="179"/>
      <c r="I39" s="179"/>
      <c r="J39" s="179"/>
      <c r="K39" s="179"/>
      <c r="L39" s="180"/>
      <c r="M39" s="178"/>
      <c r="N39" s="179"/>
      <c r="O39" s="179"/>
      <c r="P39" s="179"/>
      <c r="Q39" s="179"/>
      <c r="R39" s="180"/>
      <c r="S39" s="178"/>
      <c r="T39" s="179"/>
      <c r="U39" s="179"/>
      <c r="V39" s="179"/>
      <c r="W39" s="179"/>
      <c r="X39" s="180"/>
      <c r="Y39" s="178"/>
      <c r="Z39" s="179"/>
      <c r="AA39" s="179"/>
      <c r="AB39" s="179"/>
      <c r="AC39" s="179"/>
      <c r="AD39" s="180"/>
      <c r="AF39" s="205"/>
      <c r="AG39" s="206"/>
      <c r="AH39" s="206"/>
      <c r="AI39" s="206"/>
      <c r="AJ39" s="207"/>
      <c r="AK39" s="98"/>
      <c r="AL39" s="98"/>
      <c r="AM39" s="98"/>
      <c r="AN39" s="98"/>
    </row>
    <row r="42" spans="1:40" ht="15" thickBot="1">
      <c r="AF42" s="105"/>
    </row>
    <row r="43" spans="1:40" ht="15" thickBot="1">
      <c r="A43" s="236" t="s">
        <v>33</v>
      </c>
      <c r="B43" s="237"/>
      <c r="C43" s="237"/>
      <c r="D43" s="237"/>
      <c r="E43" s="237"/>
      <c r="F43" s="260"/>
      <c r="I43" s="236" t="s">
        <v>39</v>
      </c>
      <c r="J43" s="237"/>
      <c r="K43" s="237"/>
      <c r="L43" s="237"/>
      <c r="M43" s="237"/>
      <c r="N43" s="260"/>
      <c r="P43" s="181" t="s">
        <v>30</v>
      </c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3"/>
    </row>
    <row r="44" spans="1:40" ht="15" thickBot="1">
      <c r="A44" s="35" t="s">
        <v>18</v>
      </c>
      <c r="B44" s="41" t="s">
        <v>34</v>
      </c>
      <c r="C44" s="36" t="s">
        <v>40</v>
      </c>
      <c r="D44" s="48" t="s">
        <v>41</v>
      </c>
      <c r="E44" s="51" t="s">
        <v>37</v>
      </c>
      <c r="F44" s="50" t="s">
        <v>38</v>
      </c>
      <c r="I44" s="35" t="s">
        <v>18</v>
      </c>
      <c r="J44" s="41" t="s">
        <v>34</v>
      </c>
      <c r="K44" s="36" t="s">
        <v>40</v>
      </c>
      <c r="L44" s="37" t="s">
        <v>41</v>
      </c>
      <c r="M44" s="49" t="s">
        <v>37</v>
      </c>
      <c r="N44" s="50" t="s">
        <v>38</v>
      </c>
      <c r="P44" s="193" t="s">
        <v>101</v>
      </c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5"/>
    </row>
    <row r="45" spans="1:40">
      <c r="A45" s="32" t="s">
        <v>56</v>
      </c>
      <c r="B45" s="34">
        <v>520</v>
      </c>
      <c r="C45" s="42"/>
      <c r="D45" s="45"/>
      <c r="E45" s="52">
        <f>C45-B45</f>
        <v>-520</v>
      </c>
      <c r="F45" s="53">
        <f>D45-B45</f>
        <v>-520</v>
      </c>
      <c r="I45" s="32" t="s">
        <v>69</v>
      </c>
      <c r="J45" s="34">
        <v>170</v>
      </c>
      <c r="K45" s="42"/>
      <c r="L45" s="45"/>
      <c r="M45" s="52">
        <f>J45-K45</f>
        <v>170</v>
      </c>
      <c r="N45" s="53">
        <f>J45-L45</f>
        <v>170</v>
      </c>
      <c r="P45" s="196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8"/>
    </row>
    <row r="46" spans="1:40" ht="15" thickBot="1">
      <c r="A46" s="13" t="s">
        <v>61</v>
      </c>
      <c r="B46" s="4">
        <v>490</v>
      </c>
      <c r="C46" s="43"/>
      <c r="D46" s="46"/>
      <c r="E46" s="13">
        <f>C46-B46</f>
        <v>-490</v>
      </c>
      <c r="F46" s="14">
        <f t="shared" ref="F46" si="10">D46-B46</f>
        <v>-490</v>
      </c>
      <c r="I46" s="15" t="s">
        <v>68</v>
      </c>
      <c r="J46" s="16">
        <v>115</v>
      </c>
      <c r="K46" s="44"/>
      <c r="L46" s="47"/>
      <c r="M46" s="15">
        <f>J46-K46</f>
        <v>115</v>
      </c>
      <c r="N46" s="31">
        <f>J46-L46</f>
        <v>115</v>
      </c>
      <c r="P46" s="196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8"/>
    </row>
    <row r="47" spans="1:40" ht="15" thickBot="1">
      <c r="A47" s="15" t="s">
        <v>10</v>
      </c>
      <c r="B47" s="16">
        <v>520</v>
      </c>
      <c r="C47" s="44"/>
      <c r="D47" s="47"/>
      <c r="E47" s="15">
        <f>C47-B47</f>
        <v>-520</v>
      </c>
      <c r="F47" s="31">
        <f>D47-B47</f>
        <v>-520</v>
      </c>
      <c r="P47" s="196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8"/>
    </row>
    <row r="48" spans="1:40" ht="15" thickBot="1">
      <c r="P48" s="199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1"/>
    </row>
    <row r="51" spans="1:32" ht="15" thickBot="1"/>
    <row r="52" spans="1:32" ht="15" thickBot="1">
      <c r="A52" s="190" t="s">
        <v>3</v>
      </c>
      <c r="B52" s="191"/>
      <c r="C52" s="191"/>
      <c r="D52" s="191"/>
      <c r="E52" s="191"/>
      <c r="F52" s="191"/>
      <c r="G52" s="192"/>
      <c r="I52" s="166" t="s">
        <v>9</v>
      </c>
      <c r="J52" s="167"/>
      <c r="K52" s="167"/>
      <c r="L52" s="167"/>
      <c r="M52" s="167"/>
      <c r="N52" s="167"/>
      <c r="O52" s="168"/>
      <c r="Q52" s="169" t="s">
        <v>10</v>
      </c>
      <c r="R52" s="170"/>
      <c r="S52" s="170"/>
      <c r="T52" s="170"/>
      <c r="U52" s="170"/>
      <c r="V52" s="171"/>
      <c r="Y52" s="169" t="s">
        <v>4</v>
      </c>
      <c r="Z52" s="170"/>
      <c r="AA52" s="170"/>
      <c r="AB52" s="170"/>
      <c r="AC52" s="170"/>
      <c r="AD52" s="170"/>
      <c r="AE52" s="170"/>
      <c r="AF52" s="171"/>
    </row>
    <row r="53" spans="1:32">
      <c r="A53" s="52"/>
      <c r="B53" s="106" t="s">
        <v>6</v>
      </c>
      <c r="C53" s="106" t="s">
        <v>26</v>
      </c>
      <c r="D53" s="106" t="s">
        <v>27</v>
      </c>
      <c r="E53" s="106" t="s">
        <v>28</v>
      </c>
      <c r="F53" s="106" t="s">
        <v>7</v>
      </c>
      <c r="G53" s="53" t="s">
        <v>8</v>
      </c>
      <c r="I53" s="13"/>
      <c r="J53" s="4" t="s">
        <v>6</v>
      </c>
      <c r="K53" s="4" t="s">
        <v>26</v>
      </c>
      <c r="L53" s="4" t="s">
        <v>27</v>
      </c>
      <c r="M53" s="4" t="s">
        <v>28</v>
      </c>
      <c r="N53" s="4" t="s">
        <v>7</v>
      </c>
      <c r="O53" s="14" t="s">
        <v>8</v>
      </c>
      <c r="Q53" s="13"/>
      <c r="R53" s="4" t="s">
        <v>6</v>
      </c>
      <c r="S53" s="4" t="s">
        <v>27</v>
      </c>
      <c r="T53" s="4" t="s">
        <v>85</v>
      </c>
      <c r="U53" s="4" t="s">
        <v>29</v>
      </c>
      <c r="V53" s="14" t="s">
        <v>8</v>
      </c>
      <c r="Y53" s="24"/>
      <c r="Z53" s="4" t="s">
        <v>6</v>
      </c>
      <c r="AA53" s="4" t="s">
        <v>26</v>
      </c>
      <c r="AB53" s="4" t="s">
        <v>27</v>
      </c>
      <c r="AC53" s="4" t="s">
        <v>28</v>
      </c>
      <c r="AD53" s="4" t="s">
        <v>25</v>
      </c>
      <c r="AE53" s="4" t="s">
        <v>7</v>
      </c>
      <c r="AF53" s="14" t="s">
        <v>8</v>
      </c>
    </row>
    <row r="54" spans="1:32">
      <c r="A54" s="13">
        <v>1</v>
      </c>
      <c r="B54" s="9">
        <v>280</v>
      </c>
      <c r="C54" s="8">
        <v>1325</v>
      </c>
      <c r="D54" s="8">
        <v>1230</v>
      </c>
      <c r="E54" s="10">
        <v>4965</v>
      </c>
      <c r="F54" s="11">
        <v>-37</v>
      </c>
      <c r="G54" s="20">
        <f t="shared" ref="G54:G61" si="11">B54+C54+D54+E54+F54+$W$4+$U$4</f>
        <v>8283</v>
      </c>
      <c r="I54" s="13">
        <v>1</v>
      </c>
      <c r="J54" s="9">
        <v>235</v>
      </c>
      <c r="K54" s="4">
        <f>C54</f>
        <v>1325</v>
      </c>
      <c r="L54" s="4">
        <f>D54</f>
        <v>1230</v>
      </c>
      <c r="M54" s="4">
        <f>E54</f>
        <v>4965</v>
      </c>
      <c r="N54" s="11">
        <v>-37</v>
      </c>
      <c r="O54" s="20">
        <f t="shared" ref="O54:O61" si="12">J54+K54+L54+M54+N54+$W$4+$U$4</f>
        <v>8238</v>
      </c>
      <c r="Q54" s="13">
        <v>1</v>
      </c>
      <c r="R54" s="9">
        <v>1570</v>
      </c>
      <c r="S54" s="8">
        <v>1175</v>
      </c>
      <c r="T54" s="10">
        <v>4980</v>
      </c>
      <c r="U54" s="11">
        <v>-16</v>
      </c>
      <c r="V54" s="20">
        <f t="shared" ref="V54:V65" si="13">R54+S54+T54+U54+$AC$4+$U$4</f>
        <v>8229</v>
      </c>
      <c r="Y54" s="24">
        <v>1</v>
      </c>
      <c r="Z54" s="9">
        <v>750</v>
      </c>
      <c r="AA54" s="8">
        <v>1615</v>
      </c>
      <c r="AB54" s="8">
        <v>2620</v>
      </c>
      <c r="AC54" s="10">
        <f>2235+1400</f>
        <v>3635</v>
      </c>
      <c r="AD54" s="40">
        <v>75</v>
      </c>
      <c r="AE54" s="11">
        <v>-26</v>
      </c>
      <c r="AF54" s="20">
        <f>Z54+AA54+AC54+AD54+AE54+AB54</f>
        <v>8669</v>
      </c>
    </row>
    <row r="55" spans="1:32">
      <c r="A55" s="13">
        <v>2</v>
      </c>
      <c r="B55" s="9">
        <v>265</v>
      </c>
      <c r="C55" s="8">
        <v>1210</v>
      </c>
      <c r="D55" s="4">
        <f>D54</f>
        <v>1230</v>
      </c>
      <c r="E55" s="4">
        <f>E54</f>
        <v>4965</v>
      </c>
      <c r="F55" s="11">
        <v>-37</v>
      </c>
      <c r="G55" s="20">
        <f t="shared" si="11"/>
        <v>8153</v>
      </c>
      <c r="I55" s="13">
        <v>2</v>
      </c>
      <c r="J55" s="9">
        <v>225</v>
      </c>
      <c r="K55" s="4">
        <f t="shared" ref="K55:K61" si="14">C55</f>
        <v>1210</v>
      </c>
      <c r="L55" s="4">
        <f>D54</f>
        <v>1230</v>
      </c>
      <c r="M55" s="4">
        <f>M54</f>
        <v>4965</v>
      </c>
      <c r="N55" s="11">
        <v>-37</v>
      </c>
      <c r="O55" s="20">
        <f t="shared" si="12"/>
        <v>8113</v>
      </c>
      <c r="Q55" s="13">
        <v>2</v>
      </c>
      <c r="R55" s="9">
        <v>1440</v>
      </c>
      <c r="S55" s="4">
        <f>S54</f>
        <v>1175</v>
      </c>
      <c r="T55" s="4">
        <f>T54</f>
        <v>4980</v>
      </c>
      <c r="U55" s="11">
        <v>-16</v>
      </c>
      <c r="V55" s="20">
        <f t="shared" si="13"/>
        <v>8099</v>
      </c>
      <c r="Y55" s="24">
        <v>2</v>
      </c>
      <c r="Z55" s="9">
        <v>490</v>
      </c>
      <c r="AA55" s="4">
        <f>AA54</f>
        <v>1615</v>
      </c>
      <c r="AB55" s="4">
        <f>AB54</f>
        <v>2620</v>
      </c>
      <c r="AC55" s="4">
        <f>AC54</f>
        <v>3635</v>
      </c>
      <c r="AD55" s="4">
        <f>AD54</f>
        <v>75</v>
      </c>
      <c r="AE55" s="11">
        <v>-26</v>
      </c>
      <c r="AF55" s="20">
        <f t="shared" ref="AF55:AF65" si="15">Z55+AA55+AC55+AD55+AE55+AB55</f>
        <v>8409</v>
      </c>
    </row>
    <row r="56" spans="1:32">
      <c r="A56" s="13">
        <v>3</v>
      </c>
      <c r="B56" s="9">
        <v>255</v>
      </c>
      <c r="C56" s="8">
        <v>1240</v>
      </c>
      <c r="D56" s="8">
        <v>1170</v>
      </c>
      <c r="E56" s="4">
        <f>E54</f>
        <v>4965</v>
      </c>
      <c r="F56" s="11">
        <v>-37</v>
      </c>
      <c r="G56" s="20">
        <f t="shared" si="11"/>
        <v>8113</v>
      </c>
      <c r="I56" s="13">
        <v>3</v>
      </c>
      <c r="J56" s="9">
        <v>220</v>
      </c>
      <c r="K56" s="4">
        <f t="shared" si="14"/>
        <v>1240</v>
      </c>
      <c r="L56" s="4">
        <f>D56</f>
        <v>1170</v>
      </c>
      <c r="M56" s="4">
        <f>M54</f>
        <v>4965</v>
      </c>
      <c r="N56" s="11">
        <v>-37</v>
      </c>
      <c r="O56" s="20">
        <f t="shared" si="12"/>
        <v>8078</v>
      </c>
      <c r="Q56" s="13">
        <v>3</v>
      </c>
      <c r="R56" s="9">
        <v>1450</v>
      </c>
      <c r="S56" s="8">
        <v>1130</v>
      </c>
      <c r="T56" s="4">
        <f>T54</f>
        <v>4980</v>
      </c>
      <c r="U56" s="11">
        <v>-16</v>
      </c>
      <c r="V56" s="20">
        <f t="shared" si="13"/>
        <v>8064</v>
      </c>
      <c r="Y56" s="24">
        <v>3</v>
      </c>
      <c r="Z56" s="9">
        <v>640</v>
      </c>
      <c r="AA56" s="8">
        <v>1260</v>
      </c>
      <c r="AB56" s="4">
        <f>AB54</f>
        <v>2620</v>
      </c>
      <c r="AC56" s="4">
        <f>AC54</f>
        <v>3635</v>
      </c>
      <c r="AD56" s="4">
        <f>AD54</f>
        <v>75</v>
      </c>
      <c r="AE56" s="11">
        <v>-26</v>
      </c>
      <c r="AF56" s="20">
        <f t="shared" si="15"/>
        <v>8204</v>
      </c>
    </row>
    <row r="57" spans="1:32">
      <c r="A57" s="13">
        <v>4</v>
      </c>
      <c r="B57" s="9">
        <v>290</v>
      </c>
      <c r="C57" s="8">
        <v>1260</v>
      </c>
      <c r="D57" s="4">
        <f>D56</f>
        <v>1170</v>
      </c>
      <c r="E57" s="4">
        <f>E54</f>
        <v>4965</v>
      </c>
      <c r="F57" s="11">
        <v>-37</v>
      </c>
      <c r="G57" s="20">
        <f t="shared" si="11"/>
        <v>8168</v>
      </c>
      <c r="I57" s="13">
        <v>4</v>
      </c>
      <c r="J57" s="9">
        <v>250</v>
      </c>
      <c r="K57" s="4">
        <f t="shared" si="14"/>
        <v>1260</v>
      </c>
      <c r="L57" s="4">
        <f>D56</f>
        <v>1170</v>
      </c>
      <c r="M57" s="4">
        <f>M54</f>
        <v>4965</v>
      </c>
      <c r="N57" s="11">
        <v>-37</v>
      </c>
      <c r="O57" s="20">
        <f t="shared" si="12"/>
        <v>8128</v>
      </c>
      <c r="Q57" s="13">
        <v>4</v>
      </c>
      <c r="R57" s="9">
        <v>1505</v>
      </c>
      <c r="S57" s="4">
        <f>S56</f>
        <v>1130</v>
      </c>
      <c r="T57" s="4">
        <f>T54</f>
        <v>4980</v>
      </c>
      <c r="U57" s="11">
        <v>-16</v>
      </c>
      <c r="V57" s="20">
        <f t="shared" si="13"/>
        <v>8119</v>
      </c>
      <c r="Y57" s="24">
        <v>4</v>
      </c>
      <c r="Z57" s="9">
        <v>630</v>
      </c>
      <c r="AA57" s="4">
        <f>AA56</f>
        <v>1260</v>
      </c>
      <c r="AB57" s="4">
        <f>AB54</f>
        <v>2620</v>
      </c>
      <c r="AC57" s="4">
        <f>AC54</f>
        <v>3635</v>
      </c>
      <c r="AD57" s="4">
        <f>AD54</f>
        <v>75</v>
      </c>
      <c r="AE57" s="11">
        <v>-26</v>
      </c>
      <c r="AF57" s="20">
        <f t="shared" si="15"/>
        <v>8194</v>
      </c>
    </row>
    <row r="58" spans="1:32">
      <c r="A58" s="13">
        <v>5</v>
      </c>
      <c r="B58" s="9">
        <v>245</v>
      </c>
      <c r="C58" s="8">
        <v>1230</v>
      </c>
      <c r="D58" s="8">
        <v>1155</v>
      </c>
      <c r="E58" s="10">
        <v>4980</v>
      </c>
      <c r="F58" s="11">
        <v>-37</v>
      </c>
      <c r="G58" s="20">
        <f t="shared" si="11"/>
        <v>8093</v>
      </c>
      <c r="I58" s="13">
        <v>5</v>
      </c>
      <c r="J58" s="9">
        <v>205</v>
      </c>
      <c r="K58" s="4">
        <f t="shared" si="14"/>
        <v>1230</v>
      </c>
      <c r="L58" s="4">
        <f>D58</f>
        <v>1155</v>
      </c>
      <c r="M58" s="4">
        <f>E58</f>
        <v>4980</v>
      </c>
      <c r="N58" s="11">
        <v>-37</v>
      </c>
      <c r="O58" s="20">
        <f t="shared" si="12"/>
        <v>8053</v>
      </c>
      <c r="Q58" s="13">
        <v>5</v>
      </c>
      <c r="R58" s="9">
        <v>1460</v>
      </c>
      <c r="S58" s="8">
        <v>1055</v>
      </c>
      <c r="T58" s="10">
        <v>5015</v>
      </c>
      <c r="U58" s="11">
        <v>-16</v>
      </c>
      <c r="V58" s="20">
        <f t="shared" si="13"/>
        <v>8034</v>
      </c>
      <c r="Y58" s="24">
        <v>5</v>
      </c>
      <c r="Z58" s="9">
        <v>670</v>
      </c>
      <c r="AA58" s="8">
        <v>1295</v>
      </c>
      <c r="AB58" s="8">
        <v>2360</v>
      </c>
      <c r="AC58" s="4">
        <f>AC54</f>
        <v>3635</v>
      </c>
      <c r="AD58" s="4">
        <f>AD54</f>
        <v>75</v>
      </c>
      <c r="AE58" s="11">
        <v>-26</v>
      </c>
      <c r="AF58" s="20">
        <f t="shared" si="15"/>
        <v>8009</v>
      </c>
    </row>
    <row r="59" spans="1:32">
      <c r="A59" s="13">
        <v>6</v>
      </c>
      <c r="B59" s="9">
        <v>250</v>
      </c>
      <c r="C59" s="8">
        <v>1075</v>
      </c>
      <c r="D59" s="4">
        <f>D58</f>
        <v>1155</v>
      </c>
      <c r="E59" s="4">
        <f>E58</f>
        <v>4980</v>
      </c>
      <c r="F59" s="11">
        <v>-37</v>
      </c>
      <c r="G59" s="20">
        <f t="shared" si="11"/>
        <v>7943</v>
      </c>
      <c r="I59" s="13">
        <v>6</v>
      </c>
      <c r="J59" s="9">
        <v>215</v>
      </c>
      <c r="K59" s="4">
        <f t="shared" si="14"/>
        <v>1075</v>
      </c>
      <c r="L59" s="4">
        <f>D58</f>
        <v>1155</v>
      </c>
      <c r="M59" s="4">
        <f>M58</f>
        <v>4980</v>
      </c>
      <c r="N59" s="11">
        <v>-37</v>
      </c>
      <c r="O59" s="20">
        <f t="shared" si="12"/>
        <v>7908</v>
      </c>
      <c r="Q59" s="13">
        <v>6</v>
      </c>
      <c r="R59" s="9">
        <v>1320</v>
      </c>
      <c r="S59" s="4">
        <f>S58</f>
        <v>1055</v>
      </c>
      <c r="T59" s="4">
        <f>T58</f>
        <v>5015</v>
      </c>
      <c r="U59" s="11">
        <v>-16</v>
      </c>
      <c r="V59" s="20">
        <f t="shared" si="13"/>
        <v>7894</v>
      </c>
      <c r="Y59" s="24">
        <v>6</v>
      </c>
      <c r="Z59" s="9">
        <v>485</v>
      </c>
      <c r="AA59" s="4">
        <f>AA58</f>
        <v>1295</v>
      </c>
      <c r="AB59" s="4">
        <f>AB58</f>
        <v>2360</v>
      </c>
      <c r="AC59" s="4">
        <f>AC54</f>
        <v>3635</v>
      </c>
      <c r="AD59" s="40">
        <v>75</v>
      </c>
      <c r="AE59" s="11">
        <v>-26</v>
      </c>
      <c r="AF59" s="20">
        <f t="shared" si="15"/>
        <v>7824</v>
      </c>
    </row>
    <row r="60" spans="1:32">
      <c r="A60" s="13">
        <v>7</v>
      </c>
      <c r="B60" s="9">
        <v>235</v>
      </c>
      <c r="C60" s="8">
        <v>1085</v>
      </c>
      <c r="D60" s="8">
        <v>1080</v>
      </c>
      <c r="E60" s="4">
        <f>E58</f>
        <v>4980</v>
      </c>
      <c r="F60" s="11">
        <v>-37</v>
      </c>
      <c r="G60" s="20">
        <f t="shared" si="11"/>
        <v>7863</v>
      </c>
      <c r="I60" s="13">
        <v>7</v>
      </c>
      <c r="J60" s="9">
        <v>205</v>
      </c>
      <c r="K60" s="4">
        <f t="shared" si="14"/>
        <v>1085</v>
      </c>
      <c r="L60" s="4">
        <f>D60</f>
        <v>1080</v>
      </c>
      <c r="M60" s="4">
        <f>M58</f>
        <v>4980</v>
      </c>
      <c r="N60" s="11">
        <v>-37</v>
      </c>
      <c r="O60" s="20">
        <f t="shared" si="12"/>
        <v>7833</v>
      </c>
      <c r="Q60" s="13">
        <v>7</v>
      </c>
      <c r="R60" s="9">
        <v>1305</v>
      </c>
      <c r="S60" s="8">
        <v>1000</v>
      </c>
      <c r="T60" s="4">
        <f>T58</f>
        <v>5015</v>
      </c>
      <c r="U60" s="11">
        <v>-16</v>
      </c>
      <c r="V60" s="20">
        <f t="shared" si="13"/>
        <v>7824</v>
      </c>
      <c r="Y60" s="24">
        <v>7</v>
      </c>
      <c r="Z60" s="9">
        <v>505</v>
      </c>
      <c r="AA60" s="8">
        <v>1200</v>
      </c>
      <c r="AB60" s="4">
        <f>AB59</f>
        <v>2360</v>
      </c>
      <c r="AC60" s="4">
        <f>AC54</f>
        <v>3635</v>
      </c>
      <c r="AD60" s="4">
        <f>AD59</f>
        <v>75</v>
      </c>
      <c r="AE60" s="11">
        <v>-26</v>
      </c>
      <c r="AF60" s="20">
        <f t="shared" si="15"/>
        <v>7749</v>
      </c>
    </row>
    <row r="61" spans="1:32" ht="15" thickBot="1">
      <c r="A61" s="13">
        <v>8</v>
      </c>
      <c r="B61" s="9">
        <v>290</v>
      </c>
      <c r="C61" s="8">
        <v>1020</v>
      </c>
      <c r="D61" s="4">
        <f>D60</f>
        <v>1080</v>
      </c>
      <c r="E61" s="4">
        <f>E58</f>
        <v>4980</v>
      </c>
      <c r="F61" s="11">
        <v>-37</v>
      </c>
      <c r="G61" s="20">
        <f t="shared" si="11"/>
        <v>7853</v>
      </c>
      <c r="I61" s="15">
        <v>8</v>
      </c>
      <c r="J61" s="21">
        <v>260</v>
      </c>
      <c r="K61" s="16">
        <f t="shared" si="14"/>
        <v>1020</v>
      </c>
      <c r="L61" s="16">
        <f>D60</f>
        <v>1080</v>
      </c>
      <c r="M61" s="16">
        <f>M58</f>
        <v>4980</v>
      </c>
      <c r="N61" s="23">
        <v>-37</v>
      </c>
      <c r="O61" s="22">
        <f t="shared" si="12"/>
        <v>7823</v>
      </c>
      <c r="Q61" s="13">
        <v>8</v>
      </c>
      <c r="R61" s="9">
        <v>1310</v>
      </c>
      <c r="S61" s="4">
        <f>S60</f>
        <v>1000</v>
      </c>
      <c r="T61" s="4">
        <f>T58</f>
        <v>5015</v>
      </c>
      <c r="U61" s="11">
        <v>-16</v>
      </c>
      <c r="V61" s="20">
        <f t="shared" si="13"/>
        <v>7829</v>
      </c>
      <c r="Y61" s="24">
        <v>8</v>
      </c>
      <c r="Z61" s="9">
        <v>585</v>
      </c>
      <c r="AA61" s="4">
        <f>AA60</f>
        <v>1200</v>
      </c>
      <c r="AB61" s="4">
        <f>AB59</f>
        <v>2360</v>
      </c>
      <c r="AC61" s="4">
        <f>AC54</f>
        <v>3635</v>
      </c>
      <c r="AD61" s="4">
        <f>AD59</f>
        <v>75</v>
      </c>
      <c r="AE61" s="11">
        <v>-26</v>
      </c>
      <c r="AF61" s="20">
        <f t="shared" si="15"/>
        <v>7829</v>
      </c>
    </row>
    <row r="62" spans="1:32" ht="15" thickBot="1">
      <c r="A62" s="13">
        <v>9</v>
      </c>
      <c r="B62" s="9">
        <v>830</v>
      </c>
      <c r="C62" s="8">
        <v>815</v>
      </c>
      <c r="D62" s="8">
        <v>2960</v>
      </c>
      <c r="E62" s="10">
        <v>2570</v>
      </c>
      <c r="F62" s="11">
        <v>-24</v>
      </c>
      <c r="G62" s="20">
        <f t="shared" ref="G62:G65" si="16">B62+C62+D62+E62+F62+$Y$4+$U$4</f>
        <v>7641</v>
      </c>
      <c r="Q62" s="13">
        <v>9</v>
      </c>
      <c r="R62" s="9">
        <v>810</v>
      </c>
      <c r="S62" s="8">
        <v>815</v>
      </c>
      <c r="T62" s="10">
        <v>5505</v>
      </c>
      <c r="U62" s="11">
        <v>-12</v>
      </c>
      <c r="V62" s="20">
        <f t="shared" si="13"/>
        <v>7638</v>
      </c>
      <c r="Y62" s="24">
        <v>9</v>
      </c>
      <c r="Z62" s="9">
        <v>505</v>
      </c>
      <c r="AA62" s="8">
        <v>755</v>
      </c>
      <c r="AB62" s="8">
        <v>2715</v>
      </c>
      <c r="AC62" s="4">
        <f>AC54</f>
        <v>3635</v>
      </c>
      <c r="AD62" s="4">
        <f>AD59</f>
        <v>75</v>
      </c>
      <c r="AE62" s="11">
        <v>-26</v>
      </c>
      <c r="AF62" s="20">
        <f t="shared" si="15"/>
        <v>7659</v>
      </c>
    </row>
    <row r="63" spans="1:32" ht="15" thickBot="1">
      <c r="A63" s="13">
        <v>10</v>
      </c>
      <c r="B63" s="9">
        <v>710</v>
      </c>
      <c r="C63" s="4">
        <f>C62</f>
        <v>815</v>
      </c>
      <c r="D63" s="4">
        <f>D62</f>
        <v>2960</v>
      </c>
      <c r="E63" s="4">
        <f>E62</f>
        <v>2570</v>
      </c>
      <c r="F63" s="11">
        <v>-24</v>
      </c>
      <c r="G63" s="20">
        <f t="shared" si="16"/>
        <v>7521</v>
      </c>
      <c r="I63" s="160" t="s">
        <v>11</v>
      </c>
      <c r="J63" s="161"/>
      <c r="K63" s="161"/>
      <c r="L63" s="161"/>
      <c r="M63" s="161"/>
      <c r="N63" s="161"/>
      <c r="O63" s="162"/>
      <c r="Q63" s="13">
        <v>10</v>
      </c>
      <c r="R63" s="9">
        <v>695</v>
      </c>
      <c r="S63" s="4">
        <f>S62</f>
        <v>815</v>
      </c>
      <c r="T63" s="4">
        <f>T62</f>
        <v>5505</v>
      </c>
      <c r="U63" s="11">
        <v>-12</v>
      </c>
      <c r="V63" s="20">
        <f t="shared" si="13"/>
        <v>7523</v>
      </c>
      <c r="Y63" s="24">
        <v>10</v>
      </c>
      <c r="Z63" s="9">
        <v>470</v>
      </c>
      <c r="AA63" s="4">
        <f>AA62</f>
        <v>755</v>
      </c>
      <c r="AB63" s="4">
        <f>AB62</f>
        <v>2715</v>
      </c>
      <c r="AC63" s="4">
        <f>AC54</f>
        <v>3635</v>
      </c>
      <c r="AD63" s="40">
        <v>75</v>
      </c>
      <c r="AE63" s="11">
        <v>-26</v>
      </c>
      <c r="AF63" s="20">
        <f t="shared" si="15"/>
        <v>7624</v>
      </c>
    </row>
    <row r="64" spans="1:32">
      <c r="A64" s="13">
        <v>11</v>
      </c>
      <c r="B64" s="9">
        <v>740</v>
      </c>
      <c r="C64" s="8">
        <v>695</v>
      </c>
      <c r="D64" s="4">
        <f>D62</f>
        <v>2960</v>
      </c>
      <c r="E64" s="4">
        <f>E62</f>
        <v>2570</v>
      </c>
      <c r="F64" s="11">
        <v>-24</v>
      </c>
      <c r="G64" s="20">
        <f t="shared" si="16"/>
        <v>7431</v>
      </c>
      <c r="I64" s="32"/>
      <c r="J64" s="34" t="s">
        <v>6</v>
      </c>
      <c r="K64" s="34" t="s">
        <v>26</v>
      </c>
      <c r="L64" s="34" t="s">
        <v>27</v>
      </c>
      <c r="M64" s="34" t="s">
        <v>28</v>
      </c>
      <c r="N64" s="34" t="s">
        <v>7</v>
      </c>
      <c r="O64" s="33" t="s">
        <v>8</v>
      </c>
      <c r="Q64" s="13">
        <v>11</v>
      </c>
      <c r="R64" s="9">
        <v>745</v>
      </c>
      <c r="S64" s="8">
        <v>680</v>
      </c>
      <c r="T64" s="4">
        <f>T62</f>
        <v>5505</v>
      </c>
      <c r="U64" s="11">
        <v>-12</v>
      </c>
      <c r="V64" s="20">
        <f t="shared" si="13"/>
        <v>7438</v>
      </c>
      <c r="Y64" s="24">
        <v>11</v>
      </c>
      <c r="Z64" s="9">
        <v>270</v>
      </c>
      <c r="AA64" s="8">
        <v>950</v>
      </c>
      <c r="AB64" s="4">
        <f>AB63</f>
        <v>2715</v>
      </c>
      <c r="AC64" s="4">
        <f>AC54</f>
        <v>3635</v>
      </c>
      <c r="AD64" s="4">
        <f>AD63</f>
        <v>75</v>
      </c>
      <c r="AE64" s="11">
        <v>-26</v>
      </c>
      <c r="AF64" s="20">
        <f t="shared" si="15"/>
        <v>7619</v>
      </c>
    </row>
    <row r="65" spans="1:32" ht="15" thickBot="1">
      <c r="A65" s="13">
        <v>12</v>
      </c>
      <c r="B65" s="9">
        <v>720</v>
      </c>
      <c r="C65" s="4">
        <f>C64</f>
        <v>695</v>
      </c>
      <c r="D65" s="4">
        <f>D62</f>
        <v>2960</v>
      </c>
      <c r="E65" s="4">
        <f>E62</f>
        <v>2570</v>
      </c>
      <c r="F65" s="11">
        <v>-24</v>
      </c>
      <c r="G65" s="20">
        <f t="shared" si="16"/>
        <v>7411</v>
      </c>
      <c r="I65" s="13">
        <v>1</v>
      </c>
      <c r="J65" s="9">
        <v>1685</v>
      </c>
      <c r="K65" s="4"/>
      <c r="L65" s="4">
        <f>S54</f>
        <v>1175</v>
      </c>
      <c r="M65" s="4">
        <f>T54</f>
        <v>4980</v>
      </c>
      <c r="N65" s="11">
        <v>-16</v>
      </c>
      <c r="O65" s="20">
        <f t="shared" ref="O65:O72" si="17">J65+K65+L65+M65+N65+$AC$4+$U$4</f>
        <v>8344</v>
      </c>
      <c r="Q65" s="13">
        <v>12</v>
      </c>
      <c r="R65" s="9">
        <v>715</v>
      </c>
      <c r="S65" s="4">
        <f>S64</f>
        <v>680</v>
      </c>
      <c r="T65" s="4">
        <f>T62</f>
        <v>5505</v>
      </c>
      <c r="U65" s="11">
        <v>-12</v>
      </c>
      <c r="V65" s="20">
        <f t="shared" si="13"/>
        <v>7408</v>
      </c>
      <c r="Y65" s="25">
        <v>12</v>
      </c>
      <c r="Z65" s="21">
        <v>340</v>
      </c>
      <c r="AA65" s="16">
        <f>AA64</f>
        <v>950</v>
      </c>
      <c r="AB65" s="16">
        <f>AB63</f>
        <v>2715</v>
      </c>
      <c r="AC65" s="16">
        <f>AC54</f>
        <v>3635</v>
      </c>
      <c r="AD65" s="16">
        <f>AD63</f>
        <v>75</v>
      </c>
      <c r="AE65" s="11">
        <v>-26</v>
      </c>
      <c r="AF65" s="22">
        <f t="shared" si="15"/>
        <v>7689</v>
      </c>
    </row>
    <row r="66" spans="1:32">
      <c r="A66" s="13">
        <v>13</v>
      </c>
      <c r="B66" s="9">
        <v>565</v>
      </c>
      <c r="C66" s="8">
        <v>670</v>
      </c>
      <c r="D66" s="8">
        <v>2985</v>
      </c>
      <c r="E66" s="4">
        <f>E62</f>
        <v>2570</v>
      </c>
      <c r="F66" s="11">
        <v>-17</v>
      </c>
      <c r="G66" s="20">
        <f>B66+C66+D66+E66+F66+$AA$4+$U$4</f>
        <v>7263</v>
      </c>
      <c r="I66" s="13">
        <v>2</v>
      </c>
      <c r="J66" s="9">
        <v>1570</v>
      </c>
      <c r="K66" s="4"/>
      <c r="L66" s="4">
        <f>S54</f>
        <v>1175</v>
      </c>
      <c r="M66" s="4">
        <f>T54</f>
        <v>4980</v>
      </c>
      <c r="N66" s="11">
        <v>-16</v>
      </c>
      <c r="O66" s="20">
        <f t="shared" si="17"/>
        <v>8229</v>
      </c>
      <c r="Q66" s="13">
        <v>13</v>
      </c>
      <c r="R66" s="9">
        <v>575</v>
      </c>
      <c r="S66" s="111">
        <f>C66</f>
        <v>670</v>
      </c>
      <c r="T66" s="4">
        <f>E62+D66</f>
        <v>5555</v>
      </c>
      <c r="U66" s="11">
        <v>-17</v>
      </c>
      <c r="V66" s="20">
        <f>R66+S66+T66+U66+$AA$4+$U$4</f>
        <v>7273</v>
      </c>
    </row>
    <row r="67" spans="1:32" ht="15" thickBot="1">
      <c r="A67" s="15">
        <v>14</v>
      </c>
      <c r="B67" s="21">
        <v>360</v>
      </c>
      <c r="C67" s="128">
        <v>845</v>
      </c>
      <c r="D67" s="16">
        <f>D66</f>
        <v>2985</v>
      </c>
      <c r="E67" s="16">
        <f>E62</f>
        <v>2570</v>
      </c>
      <c r="F67" s="23">
        <v>-17</v>
      </c>
      <c r="G67" s="22">
        <f>B67+C67+D67+E67+F67+$AA$4+$U$4</f>
        <v>7233</v>
      </c>
      <c r="I67" s="13">
        <v>3</v>
      </c>
      <c r="J67" s="9">
        <v>1575</v>
      </c>
      <c r="K67" s="4"/>
      <c r="L67" s="4">
        <f>S56</f>
        <v>1130</v>
      </c>
      <c r="M67" s="4">
        <f>T54</f>
        <v>4980</v>
      </c>
      <c r="N67" s="11">
        <v>-16</v>
      </c>
      <c r="O67" s="20">
        <f t="shared" si="17"/>
        <v>8189</v>
      </c>
      <c r="Q67" s="15">
        <v>14</v>
      </c>
      <c r="R67" s="21">
        <v>375</v>
      </c>
      <c r="S67" s="16">
        <f>C67</f>
        <v>845</v>
      </c>
      <c r="T67" s="16">
        <f>E62+D66</f>
        <v>5555</v>
      </c>
      <c r="U67" s="23">
        <v>-17</v>
      </c>
      <c r="V67" s="22">
        <f>R67+S67+T67+U67+$AA$4+$U$4</f>
        <v>7248</v>
      </c>
    </row>
    <row r="68" spans="1:32">
      <c r="A68" s="28"/>
      <c r="B68" s="28"/>
      <c r="C68" s="28"/>
      <c r="D68" s="28"/>
      <c r="E68" s="28"/>
      <c r="F68" s="28"/>
      <c r="G68" s="28"/>
      <c r="I68" s="13">
        <v>4</v>
      </c>
      <c r="J68" s="9">
        <v>1615</v>
      </c>
      <c r="K68" s="4"/>
      <c r="L68" s="4">
        <f>S56</f>
        <v>1130</v>
      </c>
      <c r="M68" s="4">
        <f>T54</f>
        <v>4980</v>
      </c>
      <c r="N68" s="11">
        <v>-16</v>
      </c>
      <c r="O68" s="20">
        <f t="shared" si="17"/>
        <v>8229</v>
      </c>
      <c r="Q68" s="102"/>
      <c r="R68" s="102"/>
      <c r="S68" s="102"/>
      <c r="T68" s="110" t="s">
        <v>80</v>
      </c>
      <c r="U68" t="s">
        <v>81</v>
      </c>
      <c r="W68" s="102"/>
    </row>
    <row r="69" spans="1:32">
      <c r="B69" s="102"/>
      <c r="C69" s="102"/>
      <c r="F69" s="102"/>
      <c r="G69" s="104"/>
      <c r="I69" s="32">
        <v>5</v>
      </c>
      <c r="J69" s="99">
        <v>1565</v>
      </c>
      <c r="K69" s="4"/>
      <c r="L69" s="34">
        <f>S58</f>
        <v>1055</v>
      </c>
      <c r="M69" s="34">
        <f>T58</f>
        <v>5015</v>
      </c>
      <c r="N69" s="100">
        <v>-16</v>
      </c>
      <c r="O69" s="101">
        <f t="shared" si="17"/>
        <v>8139</v>
      </c>
      <c r="R69" s="102"/>
      <c r="U69" t="s">
        <v>82</v>
      </c>
      <c r="V69" s="102">
        <v>4995</v>
      </c>
      <c r="W69" s="104"/>
    </row>
    <row r="70" spans="1:32">
      <c r="B70" s="102"/>
      <c r="C70" s="102"/>
      <c r="F70" s="102"/>
      <c r="G70" s="104"/>
      <c r="I70" s="13">
        <v>6</v>
      </c>
      <c r="J70" s="9">
        <v>1425</v>
      </c>
      <c r="K70" s="4"/>
      <c r="L70" s="4">
        <f>S58</f>
        <v>1055</v>
      </c>
      <c r="M70" s="4">
        <f>T58</f>
        <v>5015</v>
      </c>
      <c r="N70" s="11">
        <v>-16</v>
      </c>
      <c r="O70" s="20">
        <f t="shared" si="17"/>
        <v>7999</v>
      </c>
      <c r="R70" s="102"/>
      <c r="S70" s="102"/>
      <c r="U70" t="s">
        <v>83</v>
      </c>
      <c r="V70" s="102">
        <v>5030</v>
      </c>
      <c r="W70" s="104"/>
    </row>
    <row r="71" spans="1:32">
      <c r="I71" s="13">
        <v>7</v>
      </c>
      <c r="J71" s="9">
        <v>1400</v>
      </c>
      <c r="K71" s="4"/>
      <c r="L71" s="4">
        <f>S60</f>
        <v>1000</v>
      </c>
      <c r="M71" s="4">
        <f>T58</f>
        <v>5015</v>
      </c>
      <c r="N71" s="11">
        <v>-16</v>
      </c>
      <c r="O71" s="20">
        <f t="shared" si="17"/>
        <v>7919</v>
      </c>
      <c r="R71" s="102"/>
      <c r="U71" t="s">
        <v>84</v>
      </c>
      <c r="V71" s="102">
        <v>5520</v>
      </c>
      <c r="W71" s="104"/>
    </row>
    <row r="72" spans="1:32" ht="15" thickBot="1">
      <c r="I72" s="15">
        <v>8</v>
      </c>
      <c r="J72" s="21">
        <v>1395</v>
      </c>
      <c r="K72" s="16"/>
      <c r="L72" s="16">
        <f>S60</f>
        <v>1000</v>
      </c>
      <c r="M72" s="16">
        <f>T58</f>
        <v>5015</v>
      </c>
      <c r="N72" s="23">
        <v>-16</v>
      </c>
      <c r="O72" s="22">
        <f t="shared" si="17"/>
        <v>7914</v>
      </c>
      <c r="R72" s="102"/>
      <c r="S72" s="102"/>
      <c r="W72" s="104"/>
    </row>
    <row r="73" spans="1:32">
      <c r="C73" s="28"/>
      <c r="D73" s="28"/>
      <c r="E73" s="28"/>
      <c r="R73" s="102"/>
      <c r="V73" s="102"/>
      <c r="W73" s="104"/>
    </row>
    <row r="74" spans="1:32">
      <c r="C74" s="28"/>
      <c r="D74" s="28"/>
      <c r="E74" s="28"/>
      <c r="R74" s="102"/>
      <c r="V74" s="102"/>
      <c r="W74" s="104"/>
    </row>
    <row r="75" spans="1:32">
      <c r="J75" t="s">
        <v>14</v>
      </c>
      <c r="R75" s="102"/>
      <c r="T75" s="102"/>
      <c r="V75" s="102"/>
      <c r="W75" s="104"/>
    </row>
    <row r="76" spans="1:32">
      <c r="R76" s="102"/>
      <c r="T76" s="102"/>
      <c r="V76" s="102"/>
      <c r="W76" s="104"/>
    </row>
    <row r="78" spans="1:32">
      <c r="W78" s="102"/>
    </row>
    <row r="79" spans="1:32">
      <c r="W79" s="102"/>
    </row>
    <row r="80" spans="1:32">
      <c r="W80" s="102"/>
    </row>
  </sheetData>
  <mergeCells count="100">
    <mergeCell ref="P44:AD48"/>
    <mergeCell ref="A52:G52"/>
    <mergeCell ref="I52:O52"/>
    <mergeCell ref="Y52:AF52"/>
    <mergeCell ref="I63:O63"/>
    <mergeCell ref="Q52:V52"/>
    <mergeCell ref="A38:F39"/>
    <mergeCell ref="M38:R39"/>
    <mergeCell ref="AF38:AJ39"/>
    <mergeCell ref="A43:F43"/>
    <mergeCell ref="I43:N43"/>
    <mergeCell ref="P43:AD43"/>
    <mergeCell ref="G32:L39"/>
    <mergeCell ref="S32:X39"/>
    <mergeCell ref="AI32:AI35"/>
    <mergeCell ref="AJ32:AJ35"/>
    <mergeCell ref="Y36:AD39"/>
    <mergeCell ref="AF36:AF37"/>
    <mergeCell ref="AG36:AG37"/>
    <mergeCell ref="AH36:AH37"/>
    <mergeCell ref="AI36:AI37"/>
    <mergeCell ref="AJ36:AJ37"/>
    <mergeCell ref="AF32:AF35"/>
    <mergeCell ref="AG32:AG35"/>
    <mergeCell ref="AH32:AH35"/>
    <mergeCell ref="AJ20:AJ23"/>
    <mergeCell ref="AF28:AF31"/>
    <mergeCell ref="AG28:AG31"/>
    <mergeCell ref="AH28:AH31"/>
    <mergeCell ref="AI28:AI31"/>
    <mergeCell ref="AJ28:AJ31"/>
    <mergeCell ref="AF24:AF27"/>
    <mergeCell ref="AG24:AG27"/>
    <mergeCell ref="AH24:AH27"/>
    <mergeCell ref="AI24:AI27"/>
    <mergeCell ref="AJ24:AJ27"/>
    <mergeCell ref="AH12:AH15"/>
    <mergeCell ref="AI12:AI15"/>
    <mergeCell ref="AJ12:AJ15"/>
    <mergeCell ref="L16:L23"/>
    <mergeCell ref="X16:X23"/>
    <mergeCell ref="AF16:AF19"/>
    <mergeCell ref="AG16:AG19"/>
    <mergeCell ref="AH16:AH19"/>
    <mergeCell ref="AI16:AI19"/>
    <mergeCell ref="AJ16:AJ19"/>
    <mergeCell ref="AF12:AF15"/>
    <mergeCell ref="AG12:AG15"/>
    <mergeCell ref="AF20:AF23"/>
    <mergeCell ref="AG20:AG23"/>
    <mergeCell ref="AH20:AH23"/>
    <mergeCell ref="AI20:AI23"/>
    <mergeCell ref="AH8:AI8"/>
    <mergeCell ref="AJ8:AJ9"/>
    <mergeCell ref="F10:F23"/>
    <mergeCell ref="R10:R23"/>
    <mergeCell ref="AF10:AF11"/>
    <mergeCell ref="AG10:AG11"/>
    <mergeCell ref="AH10:AH11"/>
    <mergeCell ref="AI10:AI11"/>
    <mergeCell ref="AJ10:AJ11"/>
    <mergeCell ref="AD12:AD23"/>
    <mergeCell ref="A8:F9"/>
    <mergeCell ref="G8:L15"/>
    <mergeCell ref="M8:R9"/>
    <mergeCell ref="S8:X15"/>
    <mergeCell ref="Y8:AD11"/>
    <mergeCell ref="AF8:AG8"/>
    <mergeCell ref="P4:Q4"/>
    <mergeCell ref="AF7:AJ7"/>
    <mergeCell ref="U4:V4"/>
    <mergeCell ref="W4:X4"/>
    <mergeCell ref="Y4:Z4"/>
    <mergeCell ref="AA4:AB4"/>
    <mergeCell ref="AC4:AD4"/>
    <mergeCell ref="A5:AD5"/>
    <mergeCell ref="A6:F6"/>
    <mergeCell ref="G6:L6"/>
    <mergeCell ref="M6:R6"/>
    <mergeCell ref="S6:X6"/>
    <mergeCell ref="Y6:AD6"/>
    <mergeCell ref="A4:C4"/>
    <mergeCell ref="D4:G4"/>
    <mergeCell ref="I4:K4"/>
    <mergeCell ref="L4:M4"/>
    <mergeCell ref="N4:O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</mergeCells>
  <conditionalFormatting sqref="E10:E37 Q10:Q37 W16:W31">
    <cfRule type="containsBlanks" priority="11" stopIfTrue="1">
      <formula>LEN(TRIM(E10))=0</formula>
    </cfRule>
    <cfRule type="cellIs" dxfId="27" priority="12" stopIfTrue="1" operator="between">
      <formula>-$R$4</formula>
      <formula>$R$4</formula>
    </cfRule>
    <cfRule type="cellIs" dxfId="26" priority="13" stopIfTrue="1" operator="between">
      <formula>$R$4</formula>
      <formula>$S$4</formula>
    </cfRule>
    <cfRule type="cellIs" dxfId="25" priority="14" stopIfTrue="1" operator="between">
      <formula>-$R$4</formula>
      <formula>-$S$4</formula>
    </cfRule>
    <cfRule type="cellIs" dxfId="24" priority="15" operator="notBetween">
      <formula>-$S$4</formula>
      <formula>$S$4</formula>
    </cfRule>
  </conditionalFormatting>
  <conditionalFormatting sqref="K16:K31">
    <cfRule type="containsBlanks" priority="6" stopIfTrue="1">
      <formula>LEN(TRIM(K16))=0</formula>
    </cfRule>
    <cfRule type="cellIs" dxfId="23" priority="7" stopIfTrue="1" operator="between">
      <formula>-$R$4</formula>
      <formula>$R$4</formula>
    </cfRule>
    <cfRule type="cellIs" dxfId="22" priority="8" stopIfTrue="1" operator="between">
      <formula>$R$4</formula>
      <formula>$S$4</formula>
    </cfRule>
    <cfRule type="cellIs" dxfId="21" priority="9" stopIfTrue="1" operator="between">
      <formula>-$R$4</formula>
      <formula>-$S$4</formula>
    </cfRule>
    <cfRule type="cellIs" dxfId="20" priority="10" operator="notBetween">
      <formula>-$S$4</formula>
      <formula>$S$4</formula>
    </cfRule>
  </conditionalFormatting>
  <conditionalFormatting sqref="AC12:AC35">
    <cfRule type="containsBlanks" priority="1" stopIfTrue="1">
      <formula>LEN(TRIM(AC12))=0</formula>
    </cfRule>
    <cfRule type="cellIs" dxfId="19" priority="2" stopIfTrue="1" operator="between">
      <formula>-$R$4</formula>
      <formula>$R$4</formula>
    </cfRule>
    <cfRule type="cellIs" dxfId="18" priority="3" stopIfTrue="1" operator="between">
      <formula>$R$4</formula>
      <formula>$S$4</formula>
    </cfRule>
    <cfRule type="cellIs" dxfId="17" priority="4" stopIfTrue="1" operator="between">
      <formula>-$R$4</formula>
      <formula>-$S$4</formula>
    </cfRule>
    <cfRule type="cellIs" dxfId="16" priority="5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D7A4-F2B5-481C-8D8C-7AE47111245F}">
  <dimension ref="A1:AN80"/>
  <sheetViews>
    <sheetView zoomScale="80" zoomScaleNormal="80" workbookViewId="0">
      <selection sqref="A1:AD1"/>
    </sheetView>
  </sheetViews>
  <sheetFormatPr baseColWidth="10" defaultColWidth="8.765625" defaultRowHeight="14.6"/>
  <cols>
    <col min="18" max="18" width="8.61328125" customWidth="1"/>
  </cols>
  <sheetData>
    <row r="1" spans="1:37" ht="25.75" thickBot="1">
      <c r="A1" s="233" t="s">
        <v>100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5"/>
    </row>
    <row r="2" spans="1:37" ht="24" thickBot="1">
      <c r="A2" s="241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3"/>
      <c r="X2" s="243"/>
      <c r="Y2" s="243"/>
      <c r="Z2" s="243"/>
      <c r="AA2" s="243"/>
      <c r="AB2" s="243"/>
      <c r="AC2" s="243"/>
      <c r="AD2" s="244"/>
    </row>
    <row r="3" spans="1:37" ht="25.3">
      <c r="A3" s="223" t="s">
        <v>0</v>
      </c>
      <c r="B3" s="224"/>
      <c r="C3" s="224"/>
      <c r="D3" s="245"/>
      <c r="E3" s="245"/>
      <c r="F3" s="245"/>
      <c r="G3" s="246"/>
      <c r="H3" s="124" t="s">
        <v>1</v>
      </c>
      <c r="I3" s="215" t="s">
        <v>99</v>
      </c>
      <c r="J3" s="215"/>
      <c r="K3" s="216"/>
      <c r="L3" s="219" t="s">
        <v>20</v>
      </c>
      <c r="M3" s="220"/>
      <c r="N3" s="223" t="s">
        <v>21</v>
      </c>
      <c r="O3" s="224"/>
      <c r="P3" s="247" t="s">
        <v>76</v>
      </c>
      <c r="Q3" s="248"/>
      <c r="R3" s="251" t="s">
        <v>43</v>
      </c>
      <c r="S3" s="252"/>
      <c r="T3" s="253"/>
      <c r="U3" s="231" t="s">
        <v>22</v>
      </c>
      <c r="V3" s="232"/>
      <c r="W3" s="230" t="s">
        <v>15</v>
      </c>
      <c r="X3" s="211"/>
      <c r="Y3" s="211" t="s">
        <v>90</v>
      </c>
      <c r="Z3" s="211"/>
      <c r="AA3" s="211" t="s">
        <v>17</v>
      </c>
      <c r="AB3" s="211"/>
      <c r="AC3" s="211" t="s">
        <v>16</v>
      </c>
      <c r="AD3" s="212"/>
    </row>
    <row r="4" spans="1:37" ht="24" customHeight="1" thickBot="1">
      <c r="A4" s="225" t="s">
        <v>23</v>
      </c>
      <c r="B4" s="226"/>
      <c r="C4" s="226"/>
      <c r="D4" s="158"/>
      <c r="E4" s="158"/>
      <c r="F4" s="158"/>
      <c r="G4" s="159"/>
      <c r="H4" s="125" t="s">
        <v>2</v>
      </c>
      <c r="I4" s="213">
        <v>45755</v>
      </c>
      <c r="J4" s="213"/>
      <c r="K4" s="214"/>
      <c r="L4" s="221"/>
      <c r="M4" s="222"/>
      <c r="N4" s="225" t="s">
        <v>24</v>
      </c>
      <c r="O4" s="226"/>
      <c r="P4" s="249" t="s">
        <v>76</v>
      </c>
      <c r="Q4" s="250"/>
      <c r="R4" s="75">
        <v>10</v>
      </c>
      <c r="S4" s="67">
        <v>15</v>
      </c>
      <c r="T4" s="74" t="s">
        <v>44</v>
      </c>
      <c r="U4" s="217">
        <v>0</v>
      </c>
      <c r="V4" s="218"/>
      <c r="W4" s="227">
        <v>520</v>
      </c>
      <c r="X4" s="228"/>
      <c r="Y4" s="228">
        <v>490</v>
      </c>
      <c r="Z4" s="228"/>
      <c r="AA4" s="228">
        <v>490</v>
      </c>
      <c r="AB4" s="228"/>
      <c r="AC4" s="228">
        <v>520</v>
      </c>
      <c r="AD4" s="229"/>
    </row>
    <row r="5" spans="1:37" ht="15" thickBot="1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179"/>
      <c r="M5" s="179"/>
      <c r="N5" s="237"/>
      <c r="O5" s="237"/>
      <c r="P5" s="237"/>
      <c r="Q5" s="237"/>
      <c r="R5" s="237"/>
      <c r="S5" s="237"/>
      <c r="T5" s="237"/>
      <c r="U5" s="237"/>
      <c r="V5" s="237"/>
      <c r="W5" s="179"/>
      <c r="X5" s="179"/>
      <c r="Y5" s="179"/>
      <c r="Z5" s="179"/>
      <c r="AA5" s="179"/>
      <c r="AB5" s="179"/>
      <c r="AC5" s="179"/>
      <c r="AD5" s="180"/>
    </row>
    <row r="6" spans="1:37" ht="18.899999999999999" thickBot="1">
      <c r="A6" s="238" t="s">
        <v>3</v>
      </c>
      <c r="B6" s="239"/>
      <c r="C6" s="239"/>
      <c r="D6" s="239"/>
      <c r="E6" s="239"/>
      <c r="F6" s="240"/>
      <c r="G6" s="238" t="s">
        <v>9</v>
      </c>
      <c r="H6" s="239"/>
      <c r="I6" s="239"/>
      <c r="J6" s="239"/>
      <c r="K6" s="239"/>
      <c r="L6" s="240"/>
      <c r="M6" s="238" t="s">
        <v>10</v>
      </c>
      <c r="N6" s="239"/>
      <c r="O6" s="239"/>
      <c r="P6" s="239"/>
      <c r="Q6" s="239"/>
      <c r="R6" s="240"/>
      <c r="S6" s="238" t="s">
        <v>42</v>
      </c>
      <c r="T6" s="239"/>
      <c r="U6" s="239"/>
      <c r="V6" s="239"/>
      <c r="W6" s="239"/>
      <c r="X6" s="240"/>
      <c r="Y6" s="238" t="s">
        <v>4</v>
      </c>
      <c r="Z6" s="239"/>
      <c r="AA6" s="239"/>
      <c r="AB6" s="239"/>
      <c r="AC6" s="239"/>
      <c r="AD6" s="240"/>
      <c r="AF6" s="107" t="s">
        <v>74</v>
      </c>
      <c r="AG6" s="108"/>
      <c r="AH6" s="108"/>
      <c r="AI6" s="108"/>
      <c r="AJ6" s="109"/>
      <c r="AK6" s="98"/>
    </row>
    <row r="7" spans="1:37" ht="15" customHeight="1" thickBot="1">
      <c r="A7" s="1" t="s">
        <v>35</v>
      </c>
      <c r="B7" s="2" t="s">
        <v>36</v>
      </c>
      <c r="C7" s="2" t="s">
        <v>5</v>
      </c>
      <c r="D7" s="2" t="s">
        <v>19</v>
      </c>
      <c r="E7" s="2" t="s">
        <v>37</v>
      </c>
      <c r="F7" s="3" t="s">
        <v>38</v>
      </c>
      <c r="G7" s="1" t="s">
        <v>35</v>
      </c>
      <c r="H7" s="2" t="s">
        <v>36</v>
      </c>
      <c r="I7" s="2" t="s">
        <v>5</v>
      </c>
      <c r="J7" s="2" t="s">
        <v>19</v>
      </c>
      <c r="K7" s="2" t="s">
        <v>37</v>
      </c>
      <c r="L7" s="3" t="s">
        <v>38</v>
      </c>
      <c r="M7" s="1" t="s">
        <v>35</v>
      </c>
      <c r="N7" s="2" t="s">
        <v>36</v>
      </c>
      <c r="O7" s="2" t="s">
        <v>5</v>
      </c>
      <c r="P7" s="2" t="s">
        <v>19</v>
      </c>
      <c r="Q7" s="2" t="s">
        <v>37</v>
      </c>
      <c r="R7" s="3" t="s">
        <v>38</v>
      </c>
      <c r="S7" s="1" t="s">
        <v>35</v>
      </c>
      <c r="T7" s="2" t="s">
        <v>36</v>
      </c>
      <c r="U7" s="2" t="s">
        <v>34</v>
      </c>
      <c r="V7" s="2" t="s">
        <v>19</v>
      </c>
      <c r="W7" s="2" t="s">
        <v>37</v>
      </c>
      <c r="X7" s="3" t="s">
        <v>38</v>
      </c>
      <c r="Y7" s="1" t="s">
        <v>35</v>
      </c>
      <c r="Z7" s="2" t="s">
        <v>36</v>
      </c>
      <c r="AA7" s="2" t="s">
        <v>5</v>
      </c>
      <c r="AB7" s="2" t="s">
        <v>19</v>
      </c>
      <c r="AC7" s="2" t="s">
        <v>37</v>
      </c>
      <c r="AD7" s="3" t="s">
        <v>38</v>
      </c>
      <c r="AF7" s="187" t="s">
        <v>75</v>
      </c>
      <c r="AG7" s="188"/>
      <c r="AH7" s="188"/>
      <c r="AI7" s="188"/>
      <c r="AJ7" s="189"/>
      <c r="AK7" s="98"/>
    </row>
    <row r="8" spans="1:37" ht="14.5" customHeight="1">
      <c r="A8" s="175" t="s">
        <v>31</v>
      </c>
      <c r="B8" s="176"/>
      <c r="C8" s="176"/>
      <c r="D8" s="176"/>
      <c r="E8" s="176"/>
      <c r="F8" s="177"/>
      <c r="G8" s="175" t="s">
        <v>31</v>
      </c>
      <c r="H8" s="176"/>
      <c r="I8" s="176"/>
      <c r="J8" s="176"/>
      <c r="K8" s="176"/>
      <c r="L8" s="177"/>
      <c r="M8" s="175" t="s">
        <v>31</v>
      </c>
      <c r="N8" s="176"/>
      <c r="O8" s="176"/>
      <c r="P8" s="176"/>
      <c r="Q8" s="176"/>
      <c r="R8" s="177"/>
      <c r="S8" s="172" t="s">
        <v>31</v>
      </c>
      <c r="T8" s="173"/>
      <c r="U8" s="173"/>
      <c r="V8" s="173"/>
      <c r="W8" s="173"/>
      <c r="X8" s="174"/>
      <c r="Y8" s="175" t="s">
        <v>31</v>
      </c>
      <c r="Z8" s="176"/>
      <c r="AA8" s="176"/>
      <c r="AB8" s="176"/>
      <c r="AC8" s="176"/>
      <c r="AD8" s="177"/>
      <c r="AF8" s="256" t="s">
        <v>56</v>
      </c>
      <c r="AG8" s="257"/>
      <c r="AH8" s="256" t="s">
        <v>58</v>
      </c>
      <c r="AI8" s="257"/>
      <c r="AJ8" s="258" t="s">
        <v>77</v>
      </c>
      <c r="AK8" s="98"/>
    </row>
    <row r="9" spans="1:37" ht="14.5" customHeight="1" thickBot="1">
      <c r="A9" s="175"/>
      <c r="B9" s="176"/>
      <c r="C9" s="176"/>
      <c r="D9" s="176"/>
      <c r="E9" s="176"/>
      <c r="F9" s="177"/>
      <c r="G9" s="175"/>
      <c r="H9" s="176"/>
      <c r="I9" s="176"/>
      <c r="J9" s="176"/>
      <c r="K9" s="176"/>
      <c r="L9" s="177"/>
      <c r="M9" s="175"/>
      <c r="N9" s="176"/>
      <c r="O9" s="176"/>
      <c r="P9" s="176"/>
      <c r="Q9" s="176"/>
      <c r="R9" s="177"/>
      <c r="S9" s="175"/>
      <c r="T9" s="254"/>
      <c r="U9" s="254"/>
      <c r="V9" s="254"/>
      <c r="W9" s="254"/>
      <c r="X9" s="177"/>
      <c r="Y9" s="175"/>
      <c r="Z9" s="176"/>
      <c r="AA9" s="176"/>
      <c r="AB9" s="176"/>
      <c r="AC9" s="176"/>
      <c r="AD9" s="177"/>
      <c r="AF9" s="15" t="s">
        <v>78</v>
      </c>
      <c r="AG9" s="31" t="s">
        <v>38</v>
      </c>
      <c r="AH9" s="15" t="s">
        <v>78</v>
      </c>
      <c r="AI9" s="31" t="s">
        <v>38</v>
      </c>
      <c r="AJ9" s="259"/>
      <c r="AK9" s="98"/>
    </row>
    <row r="10" spans="1:37" ht="14.5" customHeight="1">
      <c r="A10" s="112">
        <v>14</v>
      </c>
      <c r="B10" s="113"/>
      <c r="C10" s="114">
        <f>C37</f>
        <v>7483</v>
      </c>
      <c r="D10" s="29"/>
      <c r="E10" s="72" t="str">
        <f t="shared" ref="E10:E37" si="0">IF(ISBLANK(B10),"",(B10-(C10+D10)))</f>
        <v/>
      </c>
      <c r="F10" s="174"/>
      <c r="G10" s="175"/>
      <c r="H10" s="176"/>
      <c r="I10" s="176"/>
      <c r="J10" s="176"/>
      <c r="K10" s="176"/>
      <c r="L10" s="177"/>
      <c r="M10" s="112">
        <v>14</v>
      </c>
      <c r="N10" s="118"/>
      <c r="O10" s="114">
        <f>O37</f>
        <v>7498</v>
      </c>
      <c r="P10" s="29"/>
      <c r="Q10" s="72" t="str">
        <f t="shared" ref="Q10:Q37" si="1">IF(ISBLANK(N10),"",(N10-(O10+P10)))</f>
        <v/>
      </c>
      <c r="R10" s="174"/>
      <c r="S10" s="175"/>
      <c r="T10" s="254"/>
      <c r="U10" s="254"/>
      <c r="V10" s="254"/>
      <c r="W10" s="254"/>
      <c r="X10" s="177"/>
      <c r="Y10" s="175"/>
      <c r="Z10" s="176"/>
      <c r="AA10" s="176"/>
      <c r="AB10" s="176"/>
      <c r="AC10" s="176"/>
      <c r="AD10" s="177"/>
      <c r="AF10" s="148" t="s">
        <v>65</v>
      </c>
      <c r="AG10" s="150">
        <f>SUM(B10:B11)/2 - SUM(C10:C11)/2</f>
        <v>-7498</v>
      </c>
      <c r="AH10" s="148" t="s">
        <v>65</v>
      </c>
      <c r="AI10" s="150">
        <f>SUM(N10:N11)/2 - SUM(O10:O11)/2</f>
        <v>-7510.5</v>
      </c>
      <c r="AJ10" s="145">
        <f>AG10-AI10</f>
        <v>12.5</v>
      </c>
      <c r="AK10" s="98"/>
    </row>
    <row r="11" spans="1:37" ht="15" customHeight="1" thickBot="1">
      <c r="A11" s="17">
        <v>13</v>
      </c>
      <c r="B11" s="58"/>
      <c r="C11" s="12">
        <f>C36</f>
        <v>7513</v>
      </c>
      <c r="D11" s="5"/>
      <c r="E11" s="68" t="str">
        <f t="shared" si="0"/>
        <v/>
      </c>
      <c r="F11" s="177"/>
      <c r="G11" s="175"/>
      <c r="H11" s="176"/>
      <c r="I11" s="176"/>
      <c r="J11" s="176"/>
      <c r="K11" s="176"/>
      <c r="L11" s="177"/>
      <c r="M11" s="17">
        <v>13</v>
      </c>
      <c r="N11" s="119"/>
      <c r="O11" s="12">
        <f>O36</f>
        <v>7523</v>
      </c>
      <c r="P11" s="5"/>
      <c r="Q11" s="68" t="str">
        <f t="shared" si="1"/>
        <v/>
      </c>
      <c r="R11" s="177"/>
      <c r="S11" s="175"/>
      <c r="T11" s="254"/>
      <c r="U11" s="254"/>
      <c r="V11" s="254"/>
      <c r="W11" s="254"/>
      <c r="X11" s="177"/>
      <c r="Y11" s="175"/>
      <c r="Z11" s="176"/>
      <c r="AA11" s="176"/>
      <c r="AB11" s="176"/>
      <c r="AC11" s="176"/>
      <c r="AD11" s="177"/>
      <c r="AF11" s="149"/>
      <c r="AG11" s="151"/>
      <c r="AH11" s="149"/>
      <c r="AI11" s="151"/>
      <c r="AJ11" s="146"/>
      <c r="AK11" s="98"/>
    </row>
    <row r="12" spans="1:37" ht="14.5" customHeight="1">
      <c r="A12" s="13">
        <v>12</v>
      </c>
      <c r="B12" s="59"/>
      <c r="C12" s="4">
        <f>C35</f>
        <v>7666</v>
      </c>
      <c r="D12" s="5"/>
      <c r="E12" s="68" t="str">
        <f t="shared" si="0"/>
        <v/>
      </c>
      <c r="F12" s="177"/>
      <c r="G12" s="175"/>
      <c r="H12" s="176"/>
      <c r="I12" s="176"/>
      <c r="J12" s="176"/>
      <c r="K12" s="176"/>
      <c r="L12" s="177"/>
      <c r="M12" s="13">
        <v>12</v>
      </c>
      <c r="N12" s="120"/>
      <c r="O12" s="4">
        <f>O35</f>
        <v>7663</v>
      </c>
      <c r="P12" s="5"/>
      <c r="Q12" s="68" t="str">
        <f t="shared" si="1"/>
        <v/>
      </c>
      <c r="R12" s="177"/>
      <c r="S12" s="175"/>
      <c r="T12" s="254"/>
      <c r="U12" s="254"/>
      <c r="V12" s="254"/>
      <c r="W12" s="254"/>
      <c r="X12" s="177"/>
      <c r="Y12" s="52">
        <v>12</v>
      </c>
      <c r="Z12" s="106"/>
      <c r="AA12" s="106">
        <f>AA35</f>
        <v>7969</v>
      </c>
      <c r="AB12" s="29"/>
      <c r="AC12" s="70" t="str">
        <f>IF(ISBLANK(Z12),"",(Z12-(AA12+AB12)))</f>
        <v/>
      </c>
      <c r="AD12" s="184"/>
      <c r="AF12" s="142" t="s">
        <v>72</v>
      </c>
      <c r="AG12" s="135">
        <f>SUM(B12:B15)/4 - SUM(C12:C15)/4</f>
        <v>-7758.5</v>
      </c>
      <c r="AH12" s="142" t="s">
        <v>72</v>
      </c>
      <c r="AI12" s="135">
        <f>SUM(N12:N15)/4 - SUM(O12:O15)/4</f>
        <v>-7761.75</v>
      </c>
      <c r="AJ12" s="145">
        <f>AG12-AI12</f>
        <v>3.25</v>
      </c>
      <c r="AK12" s="98"/>
    </row>
    <row r="13" spans="1:37" ht="14.5" customHeight="1">
      <c r="A13" s="13">
        <v>11</v>
      </c>
      <c r="B13" s="59"/>
      <c r="C13" s="4">
        <f>C34</f>
        <v>7686</v>
      </c>
      <c r="D13" s="5"/>
      <c r="E13" s="68" t="str">
        <f t="shared" si="0"/>
        <v/>
      </c>
      <c r="F13" s="177"/>
      <c r="G13" s="175"/>
      <c r="H13" s="176"/>
      <c r="I13" s="176"/>
      <c r="J13" s="176"/>
      <c r="K13" s="176"/>
      <c r="L13" s="177"/>
      <c r="M13" s="13">
        <v>11</v>
      </c>
      <c r="N13" s="120"/>
      <c r="O13" s="4">
        <f>O34</f>
        <v>7698</v>
      </c>
      <c r="P13" s="5"/>
      <c r="Q13" s="68" t="str">
        <f t="shared" si="1"/>
        <v/>
      </c>
      <c r="R13" s="177"/>
      <c r="S13" s="175"/>
      <c r="T13" s="254"/>
      <c r="U13" s="254"/>
      <c r="V13" s="254"/>
      <c r="W13" s="254"/>
      <c r="X13" s="177"/>
      <c r="Y13" s="13">
        <v>11</v>
      </c>
      <c r="Z13" s="4"/>
      <c r="AA13" s="4">
        <f>AA34</f>
        <v>7889</v>
      </c>
      <c r="AB13" s="5"/>
      <c r="AC13" s="69" t="str">
        <f>IF(ISBLANK(Z13),"",(Z13-(AA13+AB13)))</f>
        <v/>
      </c>
      <c r="AD13" s="185"/>
      <c r="AF13" s="143"/>
      <c r="AG13" s="136"/>
      <c r="AH13" s="143"/>
      <c r="AI13" s="136"/>
      <c r="AJ13" s="146"/>
      <c r="AK13" s="98"/>
    </row>
    <row r="14" spans="1:37" ht="14.5" customHeight="1">
      <c r="A14" s="13">
        <v>10</v>
      </c>
      <c r="B14" s="59"/>
      <c r="C14" s="4">
        <f>C33</f>
        <v>7776</v>
      </c>
      <c r="D14" s="5"/>
      <c r="E14" s="68" t="str">
        <f t="shared" si="0"/>
        <v/>
      </c>
      <c r="F14" s="177"/>
      <c r="G14" s="175"/>
      <c r="H14" s="176"/>
      <c r="I14" s="176"/>
      <c r="J14" s="176"/>
      <c r="K14" s="176"/>
      <c r="L14" s="177"/>
      <c r="M14" s="13">
        <v>10</v>
      </c>
      <c r="N14" s="120"/>
      <c r="O14" s="4">
        <f>O33</f>
        <v>7783</v>
      </c>
      <c r="P14" s="5"/>
      <c r="Q14" s="68" t="str">
        <f t="shared" si="1"/>
        <v/>
      </c>
      <c r="R14" s="177"/>
      <c r="S14" s="175"/>
      <c r="T14" s="254"/>
      <c r="U14" s="254"/>
      <c r="V14" s="254"/>
      <c r="W14" s="254"/>
      <c r="X14" s="177"/>
      <c r="Y14" s="13">
        <v>10</v>
      </c>
      <c r="Z14" s="4"/>
      <c r="AA14" s="4">
        <f>AA33</f>
        <v>7899</v>
      </c>
      <c r="AB14" s="5"/>
      <c r="AC14" s="69" t="str">
        <f t="shared" ref="AC14:AC35" si="2">IF(ISBLANK(Z14),"",(Z14-(AA14+AB14)))</f>
        <v/>
      </c>
      <c r="AD14" s="185"/>
      <c r="AF14" s="143"/>
      <c r="AG14" s="136"/>
      <c r="AH14" s="143"/>
      <c r="AI14" s="136"/>
      <c r="AJ14" s="146"/>
      <c r="AK14" s="98"/>
    </row>
    <row r="15" spans="1:37" ht="15" customHeight="1" thickBot="1">
      <c r="A15" s="13">
        <v>9</v>
      </c>
      <c r="B15" s="59"/>
      <c r="C15" s="4">
        <f>C32</f>
        <v>7906</v>
      </c>
      <c r="D15" s="5"/>
      <c r="E15" s="68" t="str">
        <f t="shared" si="0"/>
        <v/>
      </c>
      <c r="F15" s="177"/>
      <c r="G15" s="178"/>
      <c r="H15" s="179"/>
      <c r="I15" s="179"/>
      <c r="J15" s="179"/>
      <c r="K15" s="179"/>
      <c r="L15" s="180"/>
      <c r="M15" s="13">
        <v>9</v>
      </c>
      <c r="N15" s="120"/>
      <c r="O15" s="4">
        <f>O32</f>
        <v>7903</v>
      </c>
      <c r="P15" s="5"/>
      <c r="Q15" s="68" t="str">
        <f t="shared" si="1"/>
        <v/>
      </c>
      <c r="R15" s="177"/>
      <c r="S15" s="178"/>
      <c r="T15" s="179"/>
      <c r="U15" s="179"/>
      <c r="V15" s="179"/>
      <c r="W15" s="179"/>
      <c r="X15" s="180"/>
      <c r="Y15" s="13">
        <v>9</v>
      </c>
      <c r="Z15" s="4"/>
      <c r="AA15" s="4">
        <f>AA32</f>
        <v>7934</v>
      </c>
      <c r="AB15" s="5"/>
      <c r="AC15" s="69" t="str">
        <f t="shared" si="2"/>
        <v/>
      </c>
      <c r="AD15" s="185"/>
      <c r="AF15" s="144"/>
      <c r="AG15" s="137"/>
      <c r="AH15" s="144"/>
      <c r="AI15" s="137"/>
      <c r="AJ15" s="147"/>
      <c r="AK15" s="98"/>
    </row>
    <row r="16" spans="1:37" ht="14.5" customHeight="1">
      <c r="A16" s="18">
        <v>8</v>
      </c>
      <c r="B16" s="60"/>
      <c r="C16" s="6">
        <f>C31</f>
        <v>8123</v>
      </c>
      <c r="D16" s="5"/>
      <c r="E16" s="68" t="str">
        <f t="shared" si="0"/>
        <v/>
      </c>
      <c r="F16" s="177"/>
      <c r="G16" s="54">
        <v>8</v>
      </c>
      <c r="H16" s="63"/>
      <c r="I16" s="55">
        <f>I31</f>
        <v>8098</v>
      </c>
      <c r="J16" s="29"/>
      <c r="K16" s="72" t="str">
        <f t="shared" ref="K16:K31" si="3">IF(ISBLANK(H16),"",(H16-(I16+J16)))</f>
        <v/>
      </c>
      <c r="L16" s="163"/>
      <c r="M16" s="18">
        <v>8</v>
      </c>
      <c r="N16" s="121"/>
      <c r="O16" s="6">
        <f>O31</f>
        <v>8104</v>
      </c>
      <c r="P16" s="5"/>
      <c r="Q16" s="68" t="str">
        <f t="shared" si="1"/>
        <v/>
      </c>
      <c r="R16" s="177"/>
      <c r="S16" s="129">
        <v>8</v>
      </c>
      <c r="T16" s="130"/>
      <c r="U16" s="131">
        <f>U31</f>
        <v>8184</v>
      </c>
      <c r="V16" s="27"/>
      <c r="W16" s="79" t="str">
        <f t="shared" ref="W16:W31" si="4">IF(ISBLANK(T16),"",(T16-(U16+V16)))</f>
        <v/>
      </c>
      <c r="X16" s="185"/>
      <c r="Y16" s="18">
        <v>8</v>
      </c>
      <c r="Z16" s="6"/>
      <c r="AA16" s="6">
        <f>AA31</f>
        <v>8109</v>
      </c>
      <c r="AB16" s="5"/>
      <c r="AC16" s="69" t="str">
        <f t="shared" si="2"/>
        <v/>
      </c>
      <c r="AD16" s="185"/>
      <c r="AF16" s="152" t="s">
        <v>71</v>
      </c>
      <c r="AG16" s="141">
        <f>SUM(B16:B19,H16:H19)/8 - SUM(C16:C19,I16:I19)/8</f>
        <v>-8194.25</v>
      </c>
      <c r="AH16" s="152" t="s">
        <v>71</v>
      </c>
      <c r="AI16" s="141">
        <f>SUM(N16:N19,T16:T19)/8 - SUM(O16:O19,U16:U19)/8</f>
        <v>-8217.125</v>
      </c>
      <c r="AJ16" s="155">
        <f>AG16-AI16</f>
        <v>22.875</v>
      </c>
      <c r="AK16" s="98"/>
    </row>
    <row r="17" spans="1:37" ht="14.5" customHeight="1">
      <c r="A17" s="18">
        <v>7</v>
      </c>
      <c r="B17" s="60"/>
      <c r="C17" s="6">
        <f>C30</f>
        <v>8138</v>
      </c>
      <c r="D17" s="5"/>
      <c r="E17" s="68" t="str">
        <f t="shared" si="0"/>
        <v/>
      </c>
      <c r="F17" s="177"/>
      <c r="G17" s="18">
        <v>7</v>
      </c>
      <c r="H17" s="60"/>
      <c r="I17" s="6">
        <f>I30</f>
        <v>8103</v>
      </c>
      <c r="J17" s="5"/>
      <c r="K17" s="68" t="str">
        <f t="shared" si="3"/>
        <v/>
      </c>
      <c r="L17" s="164"/>
      <c r="M17" s="18">
        <v>7</v>
      </c>
      <c r="N17" s="121"/>
      <c r="O17" s="6">
        <f>O30</f>
        <v>8094</v>
      </c>
      <c r="P17" s="5"/>
      <c r="Q17" s="68" t="str">
        <f t="shared" si="1"/>
        <v/>
      </c>
      <c r="R17" s="177"/>
      <c r="S17" s="18">
        <v>7</v>
      </c>
      <c r="T17" s="60"/>
      <c r="U17" s="6">
        <f>U30</f>
        <v>8189</v>
      </c>
      <c r="V17" s="5"/>
      <c r="W17" s="68" t="str">
        <f t="shared" si="4"/>
        <v/>
      </c>
      <c r="X17" s="185"/>
      <c r="Y17" s="18">
        <v>7</v>
      </c>
      <c r="Z17" s="6"/>
      <c r="AA17" s="6">
        <f>AA30</f>
        <v>8029</v>
      </c>
      <c r="AB17" s="5"/>
      <c r="AC17" s="69" t="str">
        <f t="shared" si="2"/>
        <v/>
      </c>
      <c r="AD17" s="185"/>
      <c r="AF17" s="152"/>
      <c r="AG17" s="141"/>
      <c r="AH17" s="152"/>
      <c r="AI17" s="141"/>
      <c r="AJ17" s="155"/>
      <c r="AK17" s="98"/>
    </row>
    <row r="18" spans="1:37" ht="14.5" customHeight="1">
      <c r="A18" s="18">
        <v>6</v>
      </c>
      <c r="B18" s="60"/>
      <c r="C18" s="6">
        <f>C29</f>
        <v>8213</v>
      </c>
      <c r="D18" s="5"/>
      <c r="E18" s="68" t="str">
        <f t="shared" si="0"/>
        <v/>
      </c>
      <c r="F18" s="177"/>
      <c r="G18" s="18">
        <v>6</v>
      </c>
      <c r="H18" s="60"/>
      <c r="I18" s="6">
        <f>I29</f>
        <v>8178</v>
      </c>
      <c r="J18" s="5"/>
      <c r="K18" s="68" t="str">
        <f t="shared" si="3"/>
        <v/>
      </c>
      <c r="L18" s="164"/>
      <c r="M18" s="18">
        <v>6</v>
      </c>
      <c r="N18" s="121"/>
      <c r="O18" s="6">
        <f>O29</f>
        <v>8164</v>
      </c>
      <c r="P18" s="5"/>
      <c r="Q18" s="68" t="str">
        <f t="shared" si="1"/>
        <v/>
      </c>
      <c r="R18" s="177"/>
      <c r="S18" s="18">
        <v>6</v>
      </c>
      <c r="T18" s="60"/>
      <c r="U18" s="6">
        <f>U29</f>
        <v>8274</v>
      </c>
      <c r="V18" s="5"/>
      <c r="W18" s="68" t="str">
        <f t="shared" si="4"/>
        <v/>
      </c>
      <c r="X18" s="185"/>
      <c r="Y18" s="18">
        <v>6</v>
      </c>
      <c r="Z18" s="6"/>
      <c r="AA18" s="6">
        <f>AA29</f>
        <v>8099</v>
      </c>
      <c r="AB18" s="5"/>
      <c r="AC18" s="69" t="str">
        <f t="shared" si="2"/>
        <v/>
      </c>
      <c r="AD18" s="185"/>
      <c r="AF18" s="152"/>
      <c r="AG18" s="141"/>
      <c r="AH18" s="152"/>
      <c r="AI18" s="141"/>
      <c r="AJ18" s="155"/>
      <c r="AK18" s="98"/>
    </row>
    <row r="19" spans="1:37" ht="15" customHeight="1">
      <c r="A19" s="18">
        <v>5</v>
      </c>
      <c r="B19" s="60"/>
      <c r="C19" s="6">
        <f>C28</f>
        <v>8373</v>
      </c>
      <c r="D19" s="5"/>
      <c r="E19" s="68" t="str">
        <f t="shared" si="0"/>
        <v/>
      </c>
      <c r="F19" s="177"/>
      <c r="G19" s="18">
        <v>5</v>
      </c>
      <c r="H19" s="60"/>
      <c r="I19" s="6">
        <f>I28</f>
        <v>8328</v>
      </c>
      <c r="J19" s="5"/>
      <c r="K19" s="68" t="str">
        <f t="shared" si="3"/>
        <v/>
      </c>
      <c r="L19" s="164"/>
      <c r="M19" s="18">
        <v>5</v>
      </c>
      <c r="N19" s="121"/>
      <c r="O19" s="6">
        <f>O28</f>
        <v>8309</v>
      </c>
      <c r="P19" s="5"/>
      <c r="Q19" s="68" t="str">
        <f t="shared" si="1"/>
        <v/>
      </c>
      <c r="R19" s="177"/>
      <c r="S19" s="18">
        <v>5</v>
      </c>
      <c r="T19" s="60"/>
      <c r="U19" s="6">
        <f>U28</f>
        <v>8419</v>
      </c>
      <c r="V19" s="5"/>
      <c r="W19" s="68" t="str">
        <f t="shared" si="4"/>
        <v/>
      </c>
      <c r="X19" s="185"/>
      <c r="Y19" s="18">
        <v>5</v>
      </c>
      <c r="Z19" s="6"/>
      <c r="AA19" s="6">
        <f>AA28</f>
        <v>8294</v>
      </c>
      <c r="AB19" s="5"/>
      <c r="AC19" s="69" t="str">
        <f t="shared" si="2"/>
        <v/>
      </c>
      <c r="AD19" s="185"/>
      <c r="AF19" s="152"/>
      <c r="AG19" s="141"/>
      <c r="AH19" s="152"/>
      <c r="AI19" s="141"/>
      <c r="AJ19" s="155"/>
      <c r="AK19" s="98"/>
    </row>
    <row r="20" spans="1:37" ht="14.5" customHeight="1">
      <c r="A20" s="19">
        <v>4</v>
      </c>
      <c r="B20" s="61"/>
      <c r="C20" s="7">
        <f>C27</f>
        <v>8448</v>
      </c>
      <c r="D20" s="5"/>
      <c r="E20" s="68" t="str">
        <f t="shared" si="0"/>
        <v/>
      </c>
      <c r="F20" s="177"/>
      <c r="G20" s="19">
        <v>4</v>
      </c>
      <c r="H20" s="61"/>
      <c r="I20" s="7">
        <f>I27</f>
        <v>8408</v>
      </c>
      <c r="J20" s="5"/>
      <c r="K20" s="68" t="str">
        <f t="shared" si="3"/>
        <v/>
      </c>
      <c r="L20" s="164"/>
      <c r="M20" s="19">
        <v>4</v>
      </c>
      <c r="N20" s="122"/>
      <c r="O20" s="7">
        <f>O27</f>
        <v>8399</v>
      </c>
      <c r="P20" s="5"/>
      <c r="Q20" s="68" t="str">
        <f t="shared" si="1"/>
        <v/>
      </c>
      <c r="R20" s="177"/>
      <c r="S20" s="19">
        <v>4</v>
      </c>
      <c r="T20" s="61"/>
      <c r="U20" s="7">
        <f>U27</f>
        <v>8514</v>
      </c>
      <c r="V20" s="5"/>
      <c r="W20" s="68" t="str">
        <f t="shared" si="4"/>
        <v/>
      </c>
      <c r="X20" s="185"/>
      <c r="Y20" s="19">
        <v>4</v>
      </c>
      <c r="Z20" s="7"/>
      <c r="AA20" s="7">
        <f>AA27</f>
        <v>8484</v>
      </c>
      <c r="AB20" s="5"/>
      <c r="AC20" s="69" t="str">
        <f t="shared" si="2"/>
        <v/>
      </c>
      <c r="AD20" s="185"/>
      <c r="AF20" s="208" t="s">
        <v>70</v>
      </c>
      <c r="AG20" s="138">
        <f>SUM(B20:B23,H20:H23)/8 - SUM(C20:C23,I20:I23)/8</f>
        <v>-8438</v>
      </c>
      <c r="AH20" s="208" t="s">
        <v>70</v>
      </c>
      <c r="AI20" s="140">
        <f>SUM(N20:N23,T20:T23)/8 - SUM(O20:O23,U20:U23)/8</f>
        <v>-8467.75</v>
      </c>
      <c r="AJ20" s="155">
        <f>AG20-AI20</f>
        <v>29.75</v>
      </c>
      <c r="AK20" s="98"/>
    </row>
    <row r="21" spans="1:37" ht="14.5" customHeight="1">
      <c r="A21" s="19">
        <v>3</v>
      </c>
      <c r="B21" s="61"/>
      <c r="C21" s="7">
        <f>C26</f>
        <v>8393</v>
      </c>
      <c r="D21" s="5"/>
      <c r="E21" s="68" t="str">
        <f t="shared" si="0"/>
        <v/>
      </c>
      <c r="F21" s="177"/>
      <c r="G21" s="19">
        <v>3</v>
      </c>
      <c r="H21" s="61"/>
      <c r="I21" s="7">
        <f>I26</f>
        <v>8353</v>
      </c>
      <c r="J21" s="5"/>
      <c r="K21" s="68" t="str">
        <f t="shared" si="3"/>
        <v/>
      </c>
      <c r="L21" s="164"/>
      <c r="M21" s="19">
        <v>3</v>
      </c>
      <c r="N21" s="122"/>
      <c r="O21" s="7">
        <f>O26</f>
        <v>8339</v>
      </c>
      <c r="P21" s="5"/>
      <c r="Q21" s="68" t="str">
        <f t="shared" si="1"/>
        <v/>
      </c>
      <c r="R21" s="177"/>
      <c r="S21" s="19">
        <v>3</v>
      </c>
      <c r="T21" s="61"/>
      <c r="U21" s="7">
        <f>U26</f>
        <v>8469</v>
      </c>
      <c r="V21" s="5"/>
      <c r="W21" s="68" t="str">
        <f t="shared" si="4"/>
        <v/>
      </c>
      <c r="X21" s="185"/>
      <c r="Y21" s="19">
        <v>3</v>
      </c>
      <c r="Z21" s="7"/>
      <c r="AA21" s="7">
        <f>AA26</f>
        <v>8494</v>
      </c>
      <c r="AB21" s="5"/>
      <c r="AC21" s="69" t="str">
        <f t="shared" si="2"/>
        <v/>
      </c>
      <c r="AD21" s="185"/>
      <c r="AF21" s="208"/>
      <c r="AG21" s="138"/>
      <c r="AH21" s="208"/>
      <c r="AI21" s="138"/>
      <c r="AJ21" s="155"/>
      <c r="AK21" s="98"/>
    </row>
    <row r="22" spans="1:37" ht="14.5" customHeight="1">
      <c r="A22" s="19">
        <v>2</v>
      </c>
      <c r="B22" s="61"/>
      <c r="C22" s="7">
        <f>C25</f>
        <v>8433</v>
      </c>
      <c r="D22" s="5"/>
      <c r="E22" s="68" t="str">
        <f t="shared" si="0"/>
        <v/>
      </c>
      <c r="F22" s="177"/>
      <c r="G22" s="19">
        <v>2</v>
      </c>
      <c r="H22" s="61"/>
      <c r="I22" s="7">
        <f>I25</f>
        <v>8388</v>
      </c>
      <c r="J22" s="5"/>
      <c r="K22" s="68" t="str">
        <f t="shared" si="3"/>
        <v/>
      </c>
      <c r="L22" s="164"/>
      <c r="M22" s="19">
        <v>2</v>
      </c>
      <c r="N22" s="122"/>
      <c r="O22" s="7">
        <f>O25</f>
        <v>8374</v>
      </c>
      <c r="P22" s="5"/>
      <c r="Q22" s="68" t="str">
        <f t="shared" si="1"/>
        <v/>
      </c>
      <c r="R22" s="177"/>
      <c r="S22" s="19">
        <v>2</v>
      </c>
      <c r="T22" s="61"/>
      <c r="U22" s="7">
        <f>U25</f>
        <v>8509</v>
      </c>
      <c r="V22" s="5"/>
      <c r="W22" s="68" t="str">
        <f t="shared" si="4"/>
        <v/>
      </c>
      <c r="X22" s="185"/>
      <c r="Y22" s="19">
        <v>2</v>
      </c>
      <c r="Z22" s="7"/>
      <c r="AA22" s="7">
        <f>AA25</f>
        <v>8709</v>
      </c>
      <c r="AB22" s="5"/>
      <c r="AC22" s="69" t="str">
        <f t="shared" si="2"/>
        <v/>
      </c>
      <c r="AD22" s="185"/>
      <c r="AF22" s="208"/>
      <c r="AG22" s="138"/>
      <c r="AH22" s="208"/>
      <c r="AI22" s="138"/>
      <c r="AJ22" s="155"/>
      <c r="AK22" s="98"/>
    </row>
    <row r="23" spans="1:37" ht="15" customHeight="1" thickBot="1">
      <c r="A23" s="80">
        <v>1</v>
      </c>
      <c r="B23" s="81"/>
      <c r="C23" s="82">
        <f>C24</f>
        <v>8563</v>
      </c>
      <c r="D23" s="30"/>
      <c r="E23" s="73" t="str">
        <f t="shared" si="0"/>
        <v/>
      </c>
      <c r="F23" s="180"/>
      <c r="G23" s="80">
        <v>1</v>
      </c>
      <c r="H23" s="81"/>
      <c r="I23" s="82">
        <f>I24</f>
        <v>8518</v>
      </c>
      <c r="J23" s="30"/>
      <c r="K23" s="73" t="str">
        <f t="shared" si="3"/>
        <v/>
      </c>
      <c r="L23" s="165"/>
      <c r="M23" s="80">
        <v>1</v>
      </c>
      <c r="N23" s="123"/>
      <c r="O23" s="82">
        <f>O24</f>
        <v>8509</v>
      </c>
      <c r="P23" s="30"/>
      <c r="Q23" s="73" t="str">
        <f t="shared" si="1"/>
        <v/>
      </c>
      <c r="R23" s="180"/>
      <c r="S23" s="80">
        <v>1</v>
      </c>
      <c r="T23" s="81"/>
      <c r="U23" s="82">
        <f>U24</f>
        <v>8629</v>
      </c>
      <c r="V23" s="30"/>
      <c r="W23" s="73" t="str">
        <f t="shared" si="4"/>
        <v/>
      </c>
      <c r="X23" s="186"/>
      <c r="Y23" s="80">
        <v>1</v>
      </c>
      <c r="Z23" s="82"/>
      <c r="AA23" s="82">
        <f>AA24</f>
        <v>8969</v>
      </c>
      <c r="AB23" s="30"/>
      <c r="AC23" s="71" t="str">
        <f t="shared" si="2"/>
        <v/>
      </c>
      <c r="AD23" s="186"/>
      <c r="AF23" s="209"/>
      <c r="AG23" s="139"/>
      <c r="AH23" s="209"/>
      <c r="AI23" s="139"/>
      <c r="AJ23" s="156"/>
      <c r="AK23" s="98"/>
    </row>
    <row r="24" spans="1:37" ht="14.5" customHeight="1">
      <c r="A24" s="76">
        <v>1</v>
      </c>
      <c r="B24" s="77"/>
      <c r="C24" s="78">
        <f t="shared" ref="C24:C37" si="5">G54</f>
        <v>8563</v>
      </c>
      <c r="D24" s="27"/>
      <c r="E24" s="79" t="str">
        <f t="shared" si="0"/>
        <v/>
      </c>
      <c r="F24" s="83" t="str">
        <f>IF(OR(ISBLANK(B23),ISBLANK(B24)),"",(B24-(C24+D24)-(B23-(C23+D23))))</f>
        <v/>
      </c>
      <c r="G24" s="76">
        <v>1</v>
      </c>
      <c r="H24" s="77"/>
      <c r="I24" s="78">
        <f t="shared" ref="I24:I31" si="6">O54</f>
        <v>8518</v>
      </c>
      <c r="J24" s="27"/>
      <c r="K24" s="79" t="str">
        <f t="shared" si="3"/>
        <v/>
      </c>
      <c r="L24" s="83" t="str">
        <f>IF(OR(ISBLANK(H23),ISBLANK(H24)),"",(H24-(I24+J24)-(H23-(I23+J23))))</f>
        <v/>
      </c>
      <c r="M24" s="76">
        <v>1</v>
      </c>
      <c r="N24" s="77"/>
      <c r="O24" s="78">
        <f t="shared" ref="O24:O37" si="7">V54</f>
        <v>8509</v>
      </c>
      <c r="P24" s="27"/>
      <c r="Q24" s="79" t="str">
        <f t="shared" si="1"/>
        <v/>
      </c>
      <c r="R24" s="83" t="str">
        <f>IF(OR(ISBLANK(N23),ISBLANK(N24)),"",(N24-(O24+P24)-(N23-(O23+P23))))</f>
        <v/>
      </c>
      <c r="S24" s="76">
        <v>1</v>
      </c>
      <c r="T24" s="77"/>
      <c r="U24" s="78">
        <f>O65</f>
        <v>8629</v>
      </c>
      <c r="V24" s="27"/>
      <c r="W24" s="79" t="str">
        <f t="shared" si="4"/>
        <v/>
      </c>
      <c r="X24" s="83" t="str">
        <f>IF(OR(ISBLANK(T23),ISBLANK(T24)),"",(T24-(U24+V24)-(T23-(U23+V23))))</f>
        <v/>
      </c>
      <c r="Y24" s="76">
        <v>1</v>
      </c>
      <c r="Z24" s="78"/>
      <c r="AA24" s="78">
        <f t="shared" ref="AA24:AA35" si="8">AF54</f>
        <v>8969</v>
      </c>
      <c r="AB24" s="27"/>
      <c r="AC24" s="84" t="str">
        <f t="shared" si="2"/>
        <v/>
      </c>
      <c r="AD24" s="83" t="str">
        <f>IF(OR(ISBLANK(Z23),ISBLANK(Z24)),"",(Z24-(AA24+AB24)-(Z23-(AA23+AB23))))</f>
        <v/>
      </c>
      <c r="AF24" s="255" t="s">
        <v>70</v>
      </c>
      <c r="AG24" s="140">
        <f>SUM(B24:B27,H24:H27)/8 - SUM(C24:C27,I24:I27)/8</f>
        <v>-8438</v>
      </c>
      <c r="AH24" s="210" t="s">
        <v>70</v>
      </c>
      <c r="AI24" s="153">
        <f>SUM(N24:N27,T24:T27)/8 - SUM(O24:O27,U24:U27)/8</f>
        <v>-8467.75</v>
      </c>
      <c r="AJ24" s="157">
        <f>AG24-AI24</f>
        <v>29.75</v>
      </c>
      <c r="AK24" s="98"/>
    </row>
    <row r="25" spans="1:37" ht="14.5" customHeight="1">
      <c r="A25" s="19">
        <v>2</v>
      </c>
      <c r="B25" s="61"/>
      <c r="C25" s="7">
        <f t="shared" si="5"/>
        <v>8433</v>
      </c>
      <c r="D25" s="5"/>
      <c r="E25" s="68" t="str">
        <f t="shared" si="0"/>
        <v/>
      </c>
      <c r="F25" s="62" t="str">
        <f>IF(OR(ISBLANK(B22),ISBLANK(B25)),"",(B25-(C25+D25)-(B22-(C22+D22))))</f>
        <v/>
      </c>
      <c r="G25" s="19">
        <v>2</v>
      </c>
      <c r="H25" s="61"/>
      <c r="I25" s="7">
        <f t="shared" si="6"/>
        <v>8388</v>
      </c>
      <c r="J25" s="5"/>
      <c r="K25" s="68" t="str">
        <f t="shared" si="3"/>
        <v/>
      </c>
      <c r="L25" s="62" t="str">
        <f>IF(OR(ISBLANK(H22),ISBLANK(H25)),"",(H25-(I25+J25)-(H22-(I22+J22))))</f>
        <v/>
      </c>
      <c r="M25" s="19">
        <v>2</v>
      </c>
      <c r="N25" s="61"/>
      <c r="O25" s="7">
        <f t="shared" si="7"/>
        <v>8374</v>
      </c>
      <c r="P25" s="5"/>
      <c r="Q25" s="68" t="str">
        <f t="shared" si="1"/>
        <v/>
      </c>
      <c r="R25" s="62" t="str">
        <f>IF(OR(ISBLANK(N22),ISBLANK(N25)),"",(N25-(O25+P25)-(N22-(O22+P22))))</f>
        <v/>
      </c>
      <c r="S25" s="19">
        <v>2</v>
      </c>
      <c r="T25" s="61"/>
      <c r="U25" s="7">
        <f>O66</f>
        <v>8509</v>
      </c>
      <c r="V25" s="5"/>
      <c r="W25" s="68" t="str">
        <f t="shared" si="4"/>
        <v/>
      </c>
      <c r="X25" s="62" t="str">
        <f>IF(OR(ISBLANK(T22),ISBLANK(T25)),"",(T25-(U25+V25)-(T22-(U22+V22))))</f>
        <v/>
      </c>
      <c r="Y25" s="19">
        <v>2</v>
      </c>
      <c r="Z25" s="7"/>
      <c r="AA25" s="7">
        <f t="shared" si="8"/>
        <v>8709</v>
      </c>
      <c r="AB25" s="5"/>
      <c r="AC25" s="69" t="str">
        <f t="shared" si="2"/>
        <v/>
      </c>
      <c r="AD25" s="62" t="str">
        <f>IF(OR(ISBLANK(Z22),ISBLANK(Z25)),"",(Z25-(AA25+AB25)-(Z22-(AA22+AB22))))</f>
        <v/>
      </c>
      <c r="AF25" s="208"/>
      <c r="AG25" s="138"/>
      <c r="AH25" s="208"/>
      <c r="AI25" s="138"/>
      <c r="AJ25" s="155"/>
      <c r="AK25" s="98"/>
    </row>
    <row r="26" spans="1:37" ht="14.5" customHeight="1">
      <c r="A26" s="19">
        <v>3</v>
      </c>
      <c r="B26" s="61"/>
      <c r="C26" s="7">
        <f t="shared" si="5"/>
        <v>8393</v>
      </c>
      <c r="D26" s="5"/>
      <c r="E26" s="68" t="str">
        <f t="shared" si="0"/>
        <v/>
      </c>
      <c r="F26" s="62" t="str">
        <f>IF(OR(ISBLANK(B21),ISBLANK(B26)),"",(B26-(C26+D26)-(B21-(C21+D21))))</f>
        <v/>
      </c>
      <c r="G26" s="19">
        <v>3</v>
      </c>
      <c r="H26" s="61"/>
      <c r="I26" s="7">
        <f t="shared" si="6"/>
        <v>8353</v>
      </c>
      <c r="J26" s="5"/>
      <c r="K26" s="68" t="str">
        <f t="shared" si="3"/>
        <v/>
      </c>
      <c r="L26" s="62" t="str">
        <f>IF(OR(ISBLANK(H21),ISBLANK(H26)),"",(H26-(I26+J26)-(H21-(I21+J21))))</f>
        <v/>
      </c>
      <c r="M26" s="19">
        <v>3</v>
      </c>
      <c r="N26" s="61"/>
      <c r="O26" s="7">
        <f t="shared" si="7"/>
        <v>8339</v>
      </c>
      <c r="P26" s="5"/>
      <c r="Q26" s="68" t="str">
        <f t="shared" si="1"/>
        <v/>
      </c>
      <c r="R26" s="62" t="str">
        <f>IF(OR(ISBLANK(N21),ISBLANK(N26)),"",(N26-(O26+P26)-(N21-(O21+P21))))</f>
        <v/>
      </c>
      <c r="S26" s="19">
        <v>3</v>
      </c>
      <c r="T26" s="61"/>
      <c r="U26" s="7">
        <f>O67</f>
        <v>8469</v>
      </c>
      <c r="V26" s="5"/>
      <c r="W26" s="68" t="str">
        <f t="shared" si="4"/>
        <v/>
      </c>
      <c r="X26" s="62" t="str">
        <f>IF(OR(ISBLANK(T21),ISBLANK(T26)),"",(T26-(U26+V26)-(T21-(U21+V21))))</f>
        <v/>
      </c>
      <c r="Y26" s="19">
        <v>3</v>
      </c>
      <c r="Z26" s="7"/>
      <c r="AA26" s="7">
        <f t="shared" si="8"/>
        <v>8494</v>
      </c>
      <c r="AB26" s="5"/>
      <c r="AC26" s="69" t="str">
        <f t="shared" si="2"/>
        <v/>
      </c>
      <c r="AD26" s="62" t="str">
        <f>IF(OR(ISBLANK(Z21),ISBLANK(Z26)),"",(Z26-(AA26+AB26)-(Z21-(AA21+AB21))))</f>
        <v/>
      </c>
      <c r="AF26" s="208"/>
      <c r="AG26" s="138"/>
      <c r="AH26" s="208"/>
      <c r="AI26" s="138"/>
      <c r="AJ26" s="155"/>
      <c r="AK26" s="98"/>
    </row>
    <row r="27" spans="1:37" ht="15" customHeight="1">
      <c r="A27" s="19">
        <v>4</v>
      </c>
      <c r="B27" s="61"/>
      <c r="C27" s="7">
        <f t="shared" si="5"/>
        <v>8448</v>
      </c>
      <c r="D27" s="5"/>
      <c r="E27" s="68" t="str">
        <f t="shared" si="0"/>
        <v/>
      </c>
      <c r="F27" s="62" t="str">
        <f>IF(OR(ISBLANK(B20),ISBLANK(B27)),"",(B27-(C27+D27)-(B20-(C20+D20))))</f>
        <v/>
      </c>
      <c r="G27" s="19">
        <v>4</v>
      </c>
      <c r="H27" s="61"/>
      <c r="I27" s="7">
        <f t="shared" si="6"/>
        <v>8408</v>
      </c>
      <c r="J27" s="5"/>
      <c r="K27" s="68" t="str">
        <f t="shared" si="3"/>
        <v/>
      </c>
      <c r="L27" s="62" t="str">
        <f>IF(OR(ISBLANK(H20),ISBLANK(H27)),"",(H27-(I27+J27)-(H20-(I20+J20))))</f>
        <v/>
      </c>
      <c r="M27" s="19">
        <v>4</v>
      </c>
      <c r="N27" s="61"/>
      <c r="O27" s="7">
        <f t="shared" si="7"/>
        <v>8399</v>
      </c>
      <c r="P27" s="5"/>
      <c r="Q27" s="68" t="str">
        <f t="shared" si="1"/>
        <v/>
      </c>
      <c r="R27" s="62" t="str">
        <f>IF(OR(ISBLANK(N20),ISBLANK(N27)),"",(N27-(O27+P27)-(N20-(O20+P20))))</f>
        <v/>
      </c>
      <c r="S27" s="19">
        <v>4</v>
      </c>
      <c r="T27" s="61"/>
      <c r="U27" s="7">
        <f t="shared" ref="U27:U31" si="9">O68</f>
        <v>8514</v>
      </c>
      <c r="V27" s="5"/>
      <c r="W27" s="68" t="str">
        <f t="shared" si="4"/>
        <v/>
      </c>
      <c r="X27" s="62" t="str">
        <f>IF(OR(ISBLANK(T20),ISBLANK(T27)),"",(T27-(U27+V27)-(T20-(U20+V20))))</f>
        <v/>
      </c>
      <c r="Y27" s="19">
        <v>4</v>
      </c>
      <c r="Z27" s="7"/>
      <c r="AA27" s="7">
        <f t="shared" si="8"/>
        <v>8484</v>
      </c>
      <c r="AB27" s="5"/>
      <c r="AC27" s="69" t="str">
        <f t="shared" si="2"/>
        <v/>
      </c>
      <c r="AD27" s="62" t="str">
        <f>IF(OR(ISBLANK(Z20),ISBLANK(Z27)),"",(Z27-(AA27+AB27)-(Z20-(AA20+AB20))))</f>
        <v/>
      </c>
      <c r="AF27" s="208"/>
      <c r="AG27" s="138"/>
      <c r="AH27" s="208"/>
      <c r="AI27" s="138"/>
      <c r="AJ27" s="155"/>
      <c r="AK27" s="98"/>
    </row>
    <row r="28" spans="1:37" ht="14.5" customHeight="1">
      <c r="A28" s="18">
        <v>5</v>
      </c>
      <c r="B28" s="60"/>
      <c r="C28" s="6">
        <f t="shared" si="5"/>
        <v>8373</v>
      </c>
      <c r="D28" s="5"/>
      <c r="E28" s="68" t="str">
        <f t="shared" si="0"/>
        <v/>
      </c>
      <c r="F28" s="62" t="str">
        <f>IF(OR(ISBLANK(B19),ISBLANK(B28)),"",(B28-(C28+D28)-(B19-(C19+D19))))</f>
        <v/>
      </c>
      <c r="G28" s="18">
        <v>5</v>
      </c>
      <c r="H28" s="60"/>
      <c r="I28" s="6">
        <f t="shared" si="6"/>
        <v>8328</v>
      </c>
      <c r="J28" s="5"/>
      <c r="K28" s="68" t="str">
        <f t="shared" si="3"/>
        <v/>
      </c>
      <c r="L28" s="62" t="str">
        <f>IF(OR(ISBLANK(H19),ISBLANK(H28)),"",(H28-(I28+J28)-(H19-(I19+J19))))</f>
        <v/>
      </c>
      <c r="M28" s="18">
        <v>5</v>
      </c>
      <c r="N28" s="60"/>
      <c r="O28" s="6">
        <f t="shared" si="7"/>
        <v>8309</v>
      </c>
      <c r="P28" s="5"/>
      <c r="Q28" s="68" t="str">
        <f t="shared" si="1"/>
        <v/>
      </c>
      <c r="R28" s="62" t="str">
        <f>IF(OR(ISBLANK(N19),ISBLANK(N28)),"",(N28-(O28+P28)-(N19-(O19+P19))))</f>
        <v/>
      </c>
      <c r="S28" s="18">
        <v>5</v>
      </c>
      <c r="T28" s="60"/>
      <c r="U28" s="6">
        <f t="shared" si="9"/>
        <v>8419</v>
      </c>
      <c r="V28" s="5"/>
      <c r="W28" s="68" t="str">
        <f t="shared" si="4"/>
        <v/>
      </c>
      <c r="X28" s="62" t="str">
        <f>IF(OR(ISBLANK(T19),ISBLANK(T28)),"",(T28-(U28+V28)-(T19-(U19+V19))))</f>
        <v/>
      </c>
      <c r="Y28" s="18">
        <v>5</v>
      </c>
      <c r="Z28" s="6"/>
      <c r="AA28" s="6">
        <f t="shared" si="8"/>
        <v>8294</v>
      </c>
      <c r="AB28" s="5"/>
      <c r="AC28" s="69" t="str">
        <f t="shared" si="2"/>
        <v/>
      </c>
      <c r="AD28" s="62" t="str">
        <f>IF(OR(ISBLANK(Z19),ISBLANK(Z28)),"",(Z28-(AA28+AB28)-(Z19-(AA19+AB19))))</f>
        <v/>
      </c>
      <c r="AF28" s="152" t="s">
        <v>71</v>
      </c>
      <c r="AG28" s="141">
        <f>SUM(B28:B31,H28:H31)/8 - SUM(I28:I31,C28:C31)/8</f>
        <v>-8194.25</v>
      </c>
      <c r="AH28" s="152" t="s">
        <v>71</v>
      </c>
      <c r="AI28" s="154">
        <f>SUM(N28:N31,T28:T31)/8 - SUM(O28:O31,U28:U31)/8</f>
        <v>-8217.125</v>
      </c>
      <c r="AJ28" s="155">
        <f>AG28-AI28</f>
        <v>22.875</v>
      </c>
      <c r="AK28" s="98"/>
    </row>
    <row r="29" spans="1:37" ht="14.5" customHeight="1">
      <c r="A29" s="18">
        <v>6</v>
      </c>
      <c r="B29" s="60"/>
      <c r="C29" s="6">
        <f t="shared" si="5"/>
        <v>8213</v>
      </c>
      <c r="D29" s="5"/>
      <c r="E29" s="68" t="str">
        <f t="shared" si="0"/>
        <v/>
      </c>
      <c r="F29" s="62" t="str">
        <f>IF(OR(ISBLANK(B18),ISBLANK(B29)),"",(B29-(C29+D29)-(B18-(C18+D18))))</f>
        <v/>
      </c>
      <c r="G29" s="18">
        <v>6</v>
      </c>
      <c r="H29" s="60"/>
      <c r="I29" s="6">
        <f t="shared" si="6"/>
        <v>8178</v>
      </c>
      <c r="J29" s="5"/>
      <c r="K29" s="68" t="str">
        <f t="shared" si="3"/>
        <v/>
      </c>
      <c r="L29" s="62" t="str">
        <f>IF(OR(ISBLANK(H18),ISBLANK(H29)),"",(H29-(I29+J29)-(H18-(I18+J18))))</f>
        <v/>
      </c>
      <c r="M29" s="18">
        <v>6</v>
      </c>
      <c r="N29" s="60"/>
      <c r="O29" s="6">
        <f t="shared" si="7"/>
        <v>8164</v>
      </c>
      <c r="P29" s="5"/>
      <c r="Q29" s="68" t="str">
        <f t="shared" si="1"/>
        <v/>
      </c>
      <c r="R29" s="62" t="str">
        <f>IF(OR(ISBLANK(N18),ISBLANK(N29)),"",(N29-(O29+P29)-(N18-(O18+P18))))</f>
        <v/>
      </c>
      <c r="S29" s="18">
        <v>6</v>
      </c>
      <c r="T29" s="60"/>
      <c r="U29" s="6">
        <f t="shared" si="9"/>
        <v>8274</v>
      </c>
      <c r="V29" s="5"/>
      <c r="W29" s="68" t="str">
        <f t="shared" si="4"/>
        <v/>
      </c>
      <c r="X29" s="62" t="str">
        <f>IF(OR(ISBLANK(T18),ISBLANK(T29)),"",(T29-(U29+V29)-(T18-(U18+V18))))</f>
        <v/>
      </c>
      <c r="Y29" s="18">
        <v>6</v>
      </c>
      <c r="Z29" s="6"/>
      <c r="AA29" s="6">
        <f t="shared" si="8"/>
        <v>8099</v>
      </c>
      <c r="AB29" s="5"/>
      <c r="AC29" s="69" t="str">
        <f t="shared" si="2"/>
        <v/>
      </c>
      <c r="AD29" s="62" t="str">
        <f>IF(OR(ISBLANK(Z18),ISBLANK(Z29)),"",(Z29-(AA29+AB29)-(Z18-(AA18+AB18))))</f>
        <v/>
      </c>
      <c r="AF29" s="152"/>
      <c r="AG29" s="141"/>
      <c r="AH29" s="152"/>
      <c r="AI29" s="141"/>
      <c r="AJ29" s="155"/>
      <c r="AK29" s="98"/>
    </row>
    <row r="30" spans="1:37" ht="14.5" customHeight="1">
      <c r="A30" s="18">
        <v>7</v>
      </c>
      <c r="B30" s="60"/>
      <c r="C30" s="6">
        <f t="shared" si="5"/>
        <v>8138</v>
      </c>
      <c r="D30" s="5"/>
      <c r="E30" s="68" t="str">
        <f t="shared" si="0"/>
        <v/>
      </c>
      <c r="F30" s="62" t="str">
        <f>IF(OR(ISBLANK(B17),ISBLANK(B30)),"",(B30-(C30+D30)-(B17-(C17+D17))))</f>
        <v/>
      </c>
      <c r="G30" s="18">
        <v>7</v>
      </c>
      <c r="H30" s="60"/>
      <c r="I30" s="6">
        <f t="shared" si="6"/>
        <v>8103</v>
      </c>
      <c r="J30" s="5"/>
      <c r="K30" s="68" t="str">
        <f t="shared" si="3"/>
        <v/>
      </c>
      <c r="L30" s="62" t="str">
        <f>IF(OR(ISBLANK(H17),ISBLANK(H30)),"",(H30-(I30+J30)-(H17-(I17+J17))))</f>
        <v/>
      </c>
      <c r="M30" s="18">
        <v>7</v>
      </c>
      <c r="N30" s="60"/>
      <c r="O30" s="6">
        <f t="shared" si="7"/>
        <v>8094</v>
      </c>
      <c r="P30" s="5"/>
      <c r="Q30" s="68" t="str">
        <f t="shared" si="1"/>
        <v/>
      </c>
      <c r="R30" s="62" t="str">
        <f>IF(OR(ISBLANK(N17),ISBLANK(N30)),"",(N30-(O30+P30)-(N17-(O17+P17))))</f>
        <v/>
      </c>
      <c r="S30" s="18">
        <v>7</v>
      </c>
      <c r="T30" s="60"/>
      <c r="U30" s="6">
        <f t="shared" si="9"/>
        <v>8189</v>
      </c>
      <c r="V30" s="5"/>
      <c r="W30" s="68" t="str">
        <f t="shared" si="4"/>
        <v/>
      </c>
      <c r="X30" s="62" t="str">
        <f>IF(OR(ISBLANK(T17),ISBLANK(T30)),"",(T30-(U30+V30)-(T17-(U17+V17))))</f>
        <v/>
      </c>
      <c r="Y30" s="18">
        <v>7</v>
      </c>
      <c r="Z30" s="6"/>
      <c r="AA30" s="6">
        <f t="shared" si="8"/>
        <v>8029</v>
      </c>
      <c r="AB30" s="5"/>
      <c r="AC30" s="69" t="str">
        <f t="shared" si="2"/>
        <v/>
      </c>
      <c r="AD30" s="62" t="str">
        <f>IF(OR(ISBLANK(Z17),ISBLANK(Z30)),"",(Z30-(AA30+AB30)-(Z17-(AA17+AB17))))</f>
        <v/>
      </c>
      <c r="AF30" s="152"/>
      <c r="AG30" s="141"/>
      <c r="AH30" s="152"/>
      <c r="AI30" s="141"/>
      <c r="AJ30" s="155"/>
      <c r="AK30" s="98"/>
    </row>
    <row r="31" spans="1:37" ht="15" customHeight="1" thickBot="1">
      <c r="A31" s="18">
        <v>8</v>
      </c>
      <c r="B31" s="60"/>
      <c r="C31" s="6">
        <f t="shared" si="5"/>
        <v>8123</v>
      </c>
      <c r="D31" s="5"/>
      <c r="E31" s="68" t="str">
        <f t="shared" si="0"/>
        <v/>
      </c>
      <c r="F31" s="62" t="str">
        <f>IF(OR(ISBLANK(B16),ISBLANK(B31)),"",(B31-(C31+D31)-(B16-(C16+D16))))</f>
        <v/>
      </c>
      <c r="G31" s="56">
        <v>8</v>
      </c>
      <c r="H31" s="64"/>
      <c r="I31" s="57">
        <f t="shared" si="6"/>
        <v>8098</v>
      </c>
      <c r="J31" s="30"/>
      <c r="K31" s="68" t="str">
        <f t="shared" si="3"/>
        <v/>
      </c>
      <c r="L31" s="65" t="str">
        <f>IF(OR(ISBLANK(H16),ISBLANK(H31)),"",(H31-(I31+J31)-(H16-(I16+J16))))</f>
        <v/>
      </c>
      <c r="M31" s="18">
        <v>8</v>
      </c>
      <c r="N31" s="60"/>
      <c r="O31" s="6">
        <f t="shared" si="7"/>
        <v>8104</v>
      </c>
      <c r="P31" s="5"/>
      <c r="Q31" s="68" t="str">
        <f t="shared" si="1"/>
        <v/>
      </c>
      <c r="R31" s="62" t="str">
        <f>IF(OR(ISBLANK(N16),ISBLANK(N31)),"",(N31-(O31+P31)-(N16-(O16+P16))))</f>
        <v/>
      </c>
      <c r="S31" s="132">
        <v>8</v>
      </c>
      <c r="T31" s="133"/>
      <c r="U31" s="134">
        <f t="shared" si="9"/>
        <v>8184</v>
      </c>
      <c r="V31" s="26"/>
      <c r="W31" s="103" t="str">
        <f t="shared" si="4"/>
        <v/>
      </c>
      <c r="X31" s="66" t="str">
        <f>IF(OR(ISBLANK(T16),ISBLANK(T31)),"",(T31-(U31+V31)-(T16-(U16+V16))))</f>
        <v/>
      </c>
      <c r="Y31" s="18">
        <v>8</v>
      </c>
      <c r="Z31" s="6"/>
      <c r="AA31" s="6">
        <f t="shared" si="8"/>
        <v>8109</v>
      </c>
      <c r="AB31" s="5"/>
      <c r="AC31" s="69" t="str">
        <f t="shared" si="2"/>
        <v/>
      </c>
      <c r="AD31" s="62" t="str">
        <f>IF(OR(ISBLANK(Z16),ISBLANK(Z31)),"",(Z31-(AA31+AB31)-(Z16-(AA16+AB16))))</f>
        <v/>
      </c>
      <c r="AF31" s="152"/>
      <c r="AG31" s="141"/>
      <c r="AH31" s="152"/>
      <c r="AI31" s="141"/>
      <c r="AJ31" s="155"/>
      <c r="AK31" s="98"/>
    </row>
    <row r="32" spans="1:37" ht="14.5" customHeight="1">
      <c r="A32" s="13">
        <v>9</v>
      </c>
      <c r="B32" s="59"/>
      <c r="C32" s="4">
        <f t="shared" si="5"/>
        <v>7906</v>
      </c>
      <c r="D32" s="5"/>
      <c r="E32" s="68" t="str">
        <f t="shared" si="0"/>
        <v/>
      </c>
      <c r="F32" s="62" t="str">
        <f>IF(OR(ISBLANK(B15),ISBLANK(B32)),"",(B32-(C32+D32)-(B15-(C15+D15))))</f>
        <v/>
      </c>
      <c r="G32" s="172" t="s">
        <v>32</v>
      </c>
      <c r="H32" s="173"/>
      <c r="I32" s="173"/>
      <c r="J32" s="173"/>
      <c r="K32" s="173"/>
      <c r="L32" s="174"/>
      <c r="M32" s="13">
        <v>9</v>
      </c>
      <c r="N32" s="59"/>
      <c r="O32" s="4">
        <f t="shared" si="7"/>
        <v>7903</v>
      </c>
      <c r="P32" s="5"/>
      <c r="Q32" s="68" t="str">
        <f t="shared" si="1"/>
        <v/>
      </c>
      <c r="R32" s="62" t="str">
        <f>IF(OR(ISBLANK(N15),ISBLANK(N32)),"",(N32-(O32+P32)-(N15-(O15+P15))))</f>
        <v/>
      </c>
      <c r="S32" s="172" t="s">
        <v>32</v>
      </c>
      <c r="T32" s="173"/>
      <c r="U32" s="173"/>
      <c r="V32" s="173"/>
      <c r="W32" s="173"/>
      <c r="X32" s="174"/>
      <c r="Y32" s="13">
        <v>9</v>
      </c>
      <c r="Z32" s="4"/>
      <c r="AA32" s="4">
        <f t="shared" si="8"/>
        <v>7934</v>
      </c>
      <c r="AB32" s="5"/>
      <c r="AC32" s="69" t="str">
        <f t="shared" si="2"/>
        <v/>
      </c>
      <c r="AD32" s="62" t="str">
        <f>IF(OR(ISBLANK(Z15),ISBLANK(Z32)),"",(Z32-(AA32+AB32)-(Z15-(AA15+AB15))))</f>
        <v/>
      </c>
      <c r="AF32" s="142" t="s">
        <v>72</v>
      </c>
      <c r="AG32" s="135">
        <f>SUM(B32:B35)/4 - SUM(C32:C35)/4</f>
        <v>-7758.5</v>
      </c>
      <c r="AH32" s="142" t="s">
        <v>72</v>
      </c>
      <c r="AI32" s="135">
        <f>SUM(N32:N35)/4 - SUM(O32:O35)/4</f>
        <v>-7761.75</v>
      </c>
      <c r="AJ32" s="145">
        <f>AG32-AI32</f>
        <v>3.25</v>
      </c>
      <c r="AK32" s="98"/>
    </row>
    <row r="33" spans="1:40" ht="14.5" customHeight="1">
      <c r="A33" s="13">
        <v>10</v>
      </c>
      <c r="B33" s="59"/>
      <c r="C33" s="4">
        <f t="shared" si="5"/>
        <v>7776</v>
      </c>
      <c r="D33" s="5"/>
      <c r="E33" s="68" t="str">
        <f t="shared" si="0"/>
        <v/>
      </c>
      <c r="F33" s="62" t="str">
        <f>IF(OR(ISBLANK(B14),ISBLANK(B33)),"",(B33-(C33+D33)-(B14-(C14+D14))))</f>
        <v/>
      </c>
      <c r="G33" s="175"/>
      <c r="H33" s="176"/>
      <c r="I33" s="176"/>
      <c r="J33" s="176"/>
      <c r="K33" s="176"/>
      <c r="L33" s="177"/>
      <c r="M33" s="13">
        <v>10</v>
      </c>
      <c r="N33" s="59"/>
      <c r="O33" s="4">
        <f t="shared" si="7"/>
        <v>7783</v>
      </c>
      <c r="P33" s="5"/>
      <c r="Q33" s="68" t="str">
        <f t="shared" si="1"/>
        <v/>
      </c>
      <c r="R33" s="62" t="str">
        <f>IF(OR(ISBLANK(N14),ISBLANK(N33)),"",(N33-(O33+P33)-(N14-(O14+P14))))</f>
        <v/>
      </c>
      <c r="S33" s="175"/>
      <c r="T33" s="254"/>
      <c r="U33" s="254"/>
      <c r="V33" s="254"/>
      <c r="W33" s="254"/>
      <c r="X33" s="177"/>
      <c r="Y33" s="13">
        <v>10</v>
      </c>
      <c r="Z33" s="4"/>
      <c r="AA33" s="4">
        <f t="shared" si="8"/>
        <v>7899</v>
      </c>
      <c r="AB33" s="5"/>
      <c r="AC33" s="69" t="str">
        <f t="shared" si="2"/>
        <v/>
      </c>
      <c r="AD33" s="62" t="str">
        <f>IF(OR(ISBLANK(Z14),ISBLANK(Z33)),"",(Z33-(AA33+AB33)-(Z14-(AA14+AB14))))</f>
        <v/>
      </c>
      <c r="AF33" s="143"/>
      <c r="AG33" s="136"/>
      <c r="AH33" s="143"/>
      <c r="AI33" s="136"/>
      <c r="AJ33" s="146"/>
      <c r="AK33" s="98"/>
    </row>
    <row r="34" spans="1:40" ht="15.65" customHeight="1">
      <c r="A34" s="13">
        <v>11</v>
      </c>
      <c r="B34" s="59"/>
      <c r="C34" s="4">
        <f t="shared" si="5"/>
        <v>7686</v>
      </c>
      <c r="D34" s="5"/>
      <c r="E34" s="68" t="str">
        <f t="shared" si="0"/>
        <v/>
      </c>
      <c r="F34" s="62" t="str">
        <f>IF(OR(ISBLANK(B13),ISBLANK(B34)),"",(B34-(C34+D34)-(B13-(C13+D13))))</f>
        <v/>
      </c>
      <c r="G34" s="175"/>
      <c r="H34" s="176"/>
      <c r="I34" s="176"/>
      <c r="J34" s="176"/>
      <c r="K34" s="176"/>
      <c r="L34" s="177"/>
      <c r="M34" s="13">
        <v>11</v>
      </c>
      <c r="N34" s="59"/>
      <c r="O34" s="4">
        <f t="shared" si="7"/>
        <v>7698</v>
      </c>
      <c r="P34" s="5"/>
      <c r="Q34" s="68" t="str">
        <f t="shared" si="1"/>
        <v/>
      </c>
      <c r="R34" s="62" t="str">
        <f>IF(OR(ISBLANK(N13),ISBLANK(N34)),"",(N34-(O34+P34)-(N13-(O13+P13))))</f>
        <v/>
      </c>
      <c r="S34" s="175"/>
      <c r="T34" s="254"/>
      <c r="U34" s="254"/>
      <c r="V34" s="254"/>
      <c r="W34" s="254"/>
      <c r="X34" s="177"/>
      <c r="Y34" s="13">
        <v>11</v>
      </c>
      <c r="Z34" s="4"/>
      <c r="AA34" s="4">
        <f t="shared" si="8"/>
        <v>7889</v>
      </c>
      <c r="AB34" s="5"/>
      <c r="AC34" s="69" t="str">
        <f t="shared" si="2"/>
        <v/>
      </c>
      <c r="AD34" s="62" t="str">
        <f>IF(OR(ISBLANK(Z13),ISBLANK(Z34)),"",(Z34-(AA34+AB34)-(Z13-(AA13+AB13))))</f>
        <v/>
      </c>
      <c r="AF34" s="143"/>
      <c r="AG34" s="136"/>
      <c r="AH34" s="143"/>
      <c r="AI34" s="136"/>
      <c r="AJ34" s="146"/>
      <c r="AK34" s="98"/>
    </row>
    <row r="35" spans="1:40" ht="16" customHeight="1" thickBot="1">
      <c r="A35" s="13">
        <v>12</v>
      </c>
      <c r="B35" s="59"/>
      <c r="C35" s="4">
        <f t="shared" si="5"/>
        <v>7666</v>
      </c>
      <c r="D35" s="5"/>
      <c r="E35" s="68" t="str">
        <f t="shared" si="0"/>
        <v/>
      </c>
      <c r="F35" s="62" t="str">
        <f>IF(OR(ISBLANK(B12),ISBLANK(B35)),"",(B35-(C35+D35)-(B12-(C12+D12))))</f>
        <v/>
      </c>
      <c r="G35" s="175"/>
      <c r="H35" s="176"/>
      <c r="I35" s="176"/>
      <c r="J35" s="176"/>
      <c r="K35" s="176"/>
      <c r="L35" s="177"/>
      <c r="M35" s="13">
        <v>12</v>
      </c>
      <c r="N35" s="59"/>
      <c r="O35" s="4">
        <f t="shared" si="7"/>
        <v>7663</v>
      </c>
      <c r="P35" s="5"/>
      <c r="Q35" s="68" t="str">
        <f t="shared" si="1"/>
        <v/>
      </c>
      <c r="R35" s="62" t="str">
        <f>IF(OR(ISBLANK(N12),ISBLANK(N35)),"",(N35-(O35+P35)-(N12-(O12+P12))))</f>
        <v/>
      </c>
      <c r="S35" s="175"/>
      <c r="T35" s="254"/>
      <c r="U35" s="254"/>
      <c r="V35" s="254"/>
      <c r="W35" s="254"/>
      <c r="X35" s="177"/>
      <c r="Y35" s="15">
        <v>12</v>
      </c>
      <c r="Z35" s="16"/>
      <c r="AA35" s="16">
        <f t="shared" si="8"/>
        <v>7969</v>
      </c>
      <c r="AB35" s="30"/>
      <c r="AC35" s="71" t="str">
        <f t="shared" si="2"/>
        <v/>
      </c>
      <c r="AD35" s="65" t="str">
        <f>IF(OR(ISBLANK(Z12),ISBLANK(Z35)),"",(Z35-(AA35+AB35)-(Z12-(AA12+AB12))))</f>
        <v/>
      </c>
      <c r="AF35" s="144"/>
      <c r="AG35" s="137"/>
      <c r="AH35" s="144"/>
      <c r="AI35" s="137"/>
      <c r="AJ35" s="147"/>
      <c r="AK35" s="98"/>
    </row>
    <row r="36" spans="1:40" ht="15.65" customHeight="1">
      <c r="A36" s="17">
        <v>13</v>
      </c>
      <c r="B36" s="58"/>
      <c r="C36" s="12">
        <f t="shared" si="5"/>
        <v>7513</v>
      </c>
      <c r="D36" s="5"/>
      <c r="E36" s="68" t="str">
        <f t="shared" si="0"/>
        <v/>
      </c>
      <c r="F36" s="62" t="str">
        <f>IF(OR(ISBLANK(B11),ISBLANK(B36)),"",(B36-(C36+D36)-(B11-(C11+D11))))</f>
        <v/>
      </c>
      <c r="G36" s="175"/>
      <c r="H36" s="176"/>
      <c r="I36" s="176"/>
      <c r="J36" s="176"/>
      <c r="K36" s="176"/>
      <c r="L36" s="177"/>
      <c r="M36" s="17">
        <v>13</v>
      </c>
      <c r="N36" s="58"/>
      <c r="O36" s="12">
        <f t="shared" si="7"/>
        <v>7523</v>
      </c>
      <c r="P36" s="5"/>
      <c r="Q36" s="68" t="str">
        <f t="shared" si="1"/>
        <v/>
      </c>
      <c r="R36" s="62" t="str">
        <f>IF(OR(ISBLANK(N11),ISBLANK(N36)),"",(N36-(O36+P36)-(N11-(O11+P11))))</f>
        <v/>
      </c>
      <c r="S36" s="175"/>
      <c r="T36" s="254"/>
      <c r="U36" s="254"/>
      <c r="V36" s="254"/>
      <c r="W36" s="254"/>
      <c r="X36" s="177"/>
      <c r="Y36" s="172" t="s">
        <v>32</v>
      </c>
      <c r="Z36" s="173"/>
      <c r="AA36" s="173"/>
      <c r="AB36" s="173"/>
      <c r="AC36" s="173"/>
      <c r="AD36" s="174"/>
      <c r="AF36" s="148" t="s">
        <v>65</v>
      </c>
      <c r="AG36" s="150">
        <f>SUM(B36:B37)/2 - SUM(C36:C37)/2</f>
        <v>-7498</v>
      </c>
      <c r="AH36" s="148" t="s">
        <v>65</v>
      </c>
      <c r="AI36" s="150">
        <f>SUM(N36:N37)/2- SUM(O36:O37)/2</f>
        <v>-7510.5</v>
      </c>
      <c r="AJ36" s="145">
        <f>AG36-AI36</f>
        <v>12.5</v>
      </c>
      <c r="AK36" s="98"/>
    </row>
    <row r="37" spans="1:40" ht="14.5" customHeight="1" thickBot="1">
      <c r="A37" s="115">
        <v>14</v>
      </c>
      <c r="B37" s="116"/>
      <c r="C37" s="117">
        <f t="shared" si="5"/>
        <v>7483</v>
      </c>
      <c r="D37" s="30"/>
      <c r="E37" s="73" t="str">
        <f t="shared" si="0"/>
        <v/>
      </c>
      <c r="F37" s="65" t="str">
        <f>IF(OR(ISBLANK(B10),ISBLANK(B37)),"",(B37-(C37+D37)-(B10-(C10+D10))))</f>
        <v/>
      </c>
      <c r="G37" s="175"/>
      <c r="H37" s="176"/>
      <c r="I37" s="176"/>
      <c r="J37" s="176"/>
      <c r="K37" s="176"/>
      <c r="L37" s="177"/>
      <c r="M37" s="115">
        <v>14</v>
      </c>
      <c r="N37" s="116"/>
      <c r="O37" s="117">
        <f t="shared" si="7"/>
        <v>7498</v>
      </c>
      <c r="P37" s="30"/>
      <c r="Q37" s="73" t="str">
        <f t="shared" si="1"/>
        <v/>
      </c>
      <c r="R37" s="65" t="str">
        <f>IF(OR(ISBLANK(N10),ISBLANK(N37)),"",(N37-(O37+P37)-(N10-(O10+P10))))</f>
        <v/>
      </c>
      <c r="S37" s="175"/>
      <c r="T37" s="254"/>
      <c r="U37" s="254"/>
      <c r="V37" s="254"/>
      <c r="W37" s="254"/>
      <c r="X37" s="177"/>
      <c r="Y37" s="175"/>
      <c r="Z37" s="176"/>
      <c r="AA37" s="176"/>
      <c r="AB37" s="176"/>
      <c r="AC37" s="176"/>
      <c r="AD37" s="177"/>
      <c r="AF37" s="149"/>
      <c r="AG37" s="151"/>
      <c r="AH37" s="149"/>
      <c r="AI37" s="151"/>
      <c r="AJ37" s="146"/>
      <c r="AK37" s="98"/>
    </row>
    <row r="38" spans="1:40" ht="14.5" customHeight="1">
      <c r="A38" s="175" t="s">
        <v>32</v>
      </c>
      <c r="B38" s="176"/>
      <c r="C38" s="176"/>
      <c r="D38" s="176"/>
      <c r="E38" s="176"/>
      <c r="F38" s="177"/>
      <c r="G38" s="175"/>
      <c r="H38" s="176"/>
      <c r="I38" s="176"/>
      <c r="J38" s="176"/>
      <c r="K38" s="176"/>
      <c r="L38" s="177"/>
      <c r="M38" s="175" t="s">
        <v>32</v>
      </c>
      <c r="N38" s="176"/>
      <c r="O38" s="176"/>
      <c r="P38" s="176"/>
      <c r="Q38" s="176"/>
      <c r="R38" s="177"/>
      <c r="S38" s="175"/>
      <c r="T38" s="254"/>
      <c r="U38" s="254"/>
      <c r="V38" s="254"/>
      <c r="W38" s="254"/>
      <c r="X38" s="177"/>
      <c r="Y38" s="175"/>
      <c r="Z38" s="176"/>
      <c r="AA38" s="176"/>
      <c r="AB38" s="176"/>
      <c r="AC38" s="176"/>
      <c r="AD38" s="177"/>
      <c r="AF38" s="202" t="s">
        <v>73</v>
      </c>
      <c r="AG38" s="203"/>
      <c r="AH38" s="203"/>
      <c r="AI38" s="203"/>
      <c r="AJ38" s="204"/>
      <c r="AK38" s="98"/>
    </row>
    <row r="39" spans="1:40" ht="15" customHeight="1" thickBot="1">
      <c r="A39" s="178"/>
      <c r="B39" s="179"/>
      <c r="C39" s="179"/>
      <c r="D39" s="179"/>
      <c r="E39" s="179"/>
      <c r="F39" s="180"/>
      <c r="G39" s="178"/>
      <c r="H39" s="179"/>
      <c r="I39" s="179"/>
      <c r="J39" s="179"/>
      <c r="K39" s="179"/>
      <c r="L39" s="180"/>
      <c r="M39" s="178"/>
      <c r="N39" s="179"/>
      <c r="O39" s="179"/>
      <c r="P39" s="179"/>
      <c r="Q39" s="179"/>
      <c r="R39" s="180"/>
      <c r="S39" s="178"/>
      <c r="T39" s="179"/>
      <c r="U39" s="179"/>
      <c r="V39" s="179"/>
      <c r="W39" s="179"/>
      <c r="X39" s="180"/>
      <c r="Y39" s="178"/>
      <c r="Z39" s="179"/>
      <c r="AA39" s="179"/>
      <c r="AB39" s="179"/>
      <c r="AC39" s="179"/>
      <c r="AD39" s="180"/>
      <c r="AF39" s="205"/>
      <c r="AG39" s="206"/>
      <c r="AH39" s="206"/>
      <c r="AI39" s="206"/>
      <c r="AJ39" s="207"/>
      <c r="AK39" s="98"/>
      <c r="AL39" s="98"/>
      <c r="AM39" s="98"/>
      <c r="AN39" s="98"/>
    </row>
    <row r="42" spans="1:40" ht="15" thickBot="1">
      <c r="AF42" s="105"/>
    </row>
    <row r="43" spans="1:40" ht="15" thickBot="1">
      <c r="A43" s="236" t="s">
        <v>33</v>
      </c>
      <c r="B43" s="237"/>
      <c r="C43" s="237"/>
      <c r="D43" s="237"/>
      <c r="E43" s="237"/>
      <c r="F43" s="260"/>
      <c r="I43" s="236" t="s">
        <v>39</v>
      </c>
      <c r="J43" s="237"/>
      <c r="K43" s="237"/>
      <c r="L43" s="237"/>
      <c r="M43" s="237"/>
      <c r="N43" s="260"/>
      <c r="P43" s="181" t="s">
        <v>30</v>
      </c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3"/>
    </row>
    <row r="44" spans="1:40" ht="15" customHeight="1" thickBot="1">
      <c r="A44" s="35" t="s">
        <v>18</v>
      </c>
      <c r="B44" s="41" t="s">
        <v>34</v>
      </c>
      <c r="C44" s="36" t="s">
        <v>40</v>
      </c>
      <c r="D44" s="48" t="s">
        <v>41</v>
      </c>
      <c r="E44" s="51" t="s">
        <v>37</v>
      </c>
      <c r="F44" s="50" t="s">
        <v>38</v>
      </c>
      <c r="I44" s="35" t="s">
        <v>18</v>
      </c>
      <c r="J44" s="41" t="s">
        <v>34</v>
      </c>
      <c r="K44" s="36" t="s">
        <v>40</v>
      </c>
      <c r="L44" s="37" t="s">
        <v>41</v>
      </c>
      <c r="M44" s="49" t="s">
        <v>37</v>
      </c>
      <c r="N44" s="50" t="s">
        <v>38</v>
      </c>
      <c r="P44" s="193" t="s">
        <v>101</v>
      </c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5"/>
    </row>
    <row r="45" spans="1:40" ht="14.6" customHeight="1">
      <c r="A45" s="32" t="s">
        <v>56</v>
      </c>
      <c r="B45" s="34">
        <v>520</v>
      </c>
      <c r="C45" s="42"/>
      <c r="D45" s="45"/>
      <c r="E45" s="52">
        <f>C45-B45</f>
        <v>-520</v>
      </c>
      <c r="F45" s="53">
        <f>D45-B45</f>
        <v>-520</v>
      </c>
      <c r="I45" s="32" t="s">
        <v>69</v>
      </c>
      <c r="J45" s="34">
        <v>170</v>
      </c>
      <c r="K45" s="42"/>
      <c r="L45" s="45"/>
      <c r="M45" s="52">
        <f>J45-K45</f>
        <v>170</v>
      </c>
      <c r="N45" s="53">
        <f>J45-L45</f>
        <v>170</v>
      </c>
      <c r="P45" s="196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198"/>
    </row>
    <row r="46" spans="1:40" ht="15" customHeight="1" thickBot="1">
      <c r="A46" s="13" t="s">
        <v>61</v>
      </c>
      <c r="B46" s="4">
        <v>490</v>
      </c>
      <c r="C46" s="43"/>
      <c r="D46" s="46"/>
      <c r="E46" s="13">
        <f>C46-B46</f>
        <v>-490</v>
      </c>
      <c r="F46" s="14">
        <f t="shared" ref="F46" si="10">D46-B46</f>
        <v>-490</v>
      </c>
      <c r="I46" s="15" t="s">
        <v>68</v>
      </c>
      <c r="J46" s="16">
        <v>115</v>
      </c>
      <c r="K46" s="44"/>
      <c r="L46" s="47"/>
      <c r="M46" s="15">
        <f>J46-K46</f>
        <v>115</v>
      </c>
      <c r="N46" s="31">
        <f>J46-L46</f>
        <v>115</v>
      </c>
      <c r="P46" s="196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198"/>
    </row>
    <row r="47" spans="1:40" ht="15" customHeight="1" thickBot="1">
      <c r="A47" s="15" t="s">
        <v>10</v>
      </c>
      <c r="B47" s="16">
        <v>520</v>
      </c>
      <c r="C47" s="44"/>
      <c r="D47" s="47"/>
      <c r="E47" s="15">
        <f>C47-B47</f>
        <v>-520</v>
      </c>
      <c r="F47" s="31">
        <f>D47-B47</f>
        <v>-520</v>
      </c>
      <c r="P47" s="196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198"/>
    </row>
    <row r="48" spans="1:40" ht="15" customHeight="1" thickBot="1">
      <c r="P48" s="199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1"/>
    </row>
    <row r="51" spans="1:32" ht="15" thickBot="1"/>
    <row r="52" spans="1:32" ht="15" thickBot="1">
      <c r="A52" s="190" t="s">
        <v>3</v>
      </c>
      <c r="B52" s="191"/>
      <c r="C52" s="191"/>
      <c r="D52" s="191"/>
      <c r="E52" s="191"/>
      <c r="F52" s="191"/>
      <c r="G52" s="192"/>
      <c r="I52" s="166" t="s">
        <v>9</v>
      </c>
      <c r="J52" s="167"/>
      <c r="K52" s="167"/>
      <c r="L52" s="167"/>
      <c r="M52" s="167"/>
      <c r="N52" s="167"/>
      <c r="O52" s="168"/>
      <c r="Q52" s="169" t="s">
        <v>10</v>
      </c>
      <c r="R52" s="170"/>
      <c r="S52" s="170"/>
      <c r="T52" s="170"/>
      <c r="U52" s="170"/>
      <c r="V52" s="171"/>
      <c r="Y52" s="169" t="s">
        <v>4</v>
      </c>
      <c r="Z52" s="170"/>
      <c r="AA52" s="170"/>
      <c r="AB52" s="170"/>
      <c r="AC52" s="170"/>
      <c r="AD52" s="170"/>
      <c r="AE52" s="170"/>
      <c r="AF52" s="171"/>
    </row>
    <row r="53" spans="1:32">
      <c r="A53" s="52"/>
      <c r="B53" s="106" t="s">
        <v>6</v>
      </c>
      <c r="C53" s="106" t="s">
        <v>26</v>
      </c>
      <c r="D53" s="106" t="s">
        <v>27</v>
      </c>
      <c r="E53" s="106" t="s">
        <v>28</v>
      </c>
      <c r="F53" s="106" t="s">
        <v>7</v>
      </c>
      <c r="G53" s="53" t="s">
        <v>8</v>
      </c>
      <c r="I53" s="13"/>
      <c r="J53" s="4" t="s">
        <v>6</v>
      </c>
      <c r="K53" s="4" t="s">
        <v>26</v>
      </c>
      <c r="L53" s="4" t="s">
        <v>27</v>
      </c>
      <c r="M53" s="4" t="s">
        <v>28</v>
      </c>
      <c r="N53" s="4" t="s">
        <v>7</v>
      </c>
      <c r="O53" s="14" t="s">
        <v>8</v>
      </c>
      <c r="Q53" s="13"/>
      <c r="R53" s="4" t="s">
        <v>6</v>
      </c>
      <c r="S53" s="4" t="s">
        <v>27</v>
      </c>
      <c r="T53" s="4" t="s">
        <v>85</v>
      </c>
      <c r="U53" s="4" t="s">
        <v>29</v>
      </c>
      <c r="V53" s="14" t="s">
        <v>8</v>
      </c>
      <c r="Y53" s="24"/>
      <c r="Z53" s="4" t="s">
        <v>6</v>
      </c>
      <c r="AA53" s="4" t="s">
        <v>26</v>
      </c>
      <c r="AB53" s="4" t="s">
        <v>27</v>
      </c>
      <c r="AC53" s="4" t="s">
        <v>28</v>
      </c>
      <c r="AD53" s="4" t="s">
        <v>25</v>
      </c>
      <c r="AE53" s="4" t="s">
        <v>7</v>
      </c>
      <c r="AF53" s="14" t="s">
        <v>8</v>
      </c>
    </row>
    <row r="54" spans="1:32">
      <c r="A54" s="13">
        <v>1</v>
      </c>
      <c r="B54" s="9">
        <v>285</v>
      </c>
      <c r="C54" s="8">
        <v>1375</v>
      </c>
      <c r="D54" s="8">
        <v>1270</v>
      </c>
      <c r="E54" s="10">
        <v>5150</v>
      </c>
      <c r="F54" s="11">
        <v>-37</v>
      </c>
      <c r="G54" s="20">
        <f t="shared" ref="G54:G61" si="11">B54+C54+D54+E54+F54+$W$4+$U$4</f>
        <v>8563</v>
      </c>
      <c r="I54" s="13">
        <v>1</v>
      </c>
      <c r="J54" s="9">
        <v>240</v>
      </c>
      <c r="K54" s="4">
        <f>C54</f>
        <v>1375</v>
      </c>
      <c r="L54" s="4">
        <f>D54</f>
        <v>1270</v>
      </c>
      <c r="M54" s="4">
        <f>E54</f>
        <v>5150</v>
      </c>
      <c r="N54" s="11">
        <v>-37</v>
      </c>
      <c r="O54" s="20">
        <f t="shared" ref="O54:O61" si="12">J54+K54+L54+M54+N54+$W$4+$U$4</f>
        <v>8518</v>
      </c>
      <c r="Q54" s="13">
        <v>1</v>
      </c>
      <c r="R54" s="9">
        <v>1620</v>
      </c>
      <c r="S54" s="8">
        <v>1215</v>
      </c>
      <c r="T54" s="10">
        <v>5170</v>
      </c>
      <c r="U54" s="11">
        <v>-16</v>
      </c>
      <c r="V54" s="20">
        <f t="shared" ref="V54:V65" si="13">R54+S54+T54+U54+$AC$4+$U$4</f>
        <v>8509</v>
      </c>
      <c r="Y54" s="24">
        <v>1</v>
      </c>
      <c r="Z54" s="9">
        <v>770</v>
      </c>
      <c r="AA54" s="8">
        <v>1670</v>
      </c>
      <c r="AB54" s="8">
        <v>2710</v>
      </c>
      <c r="AC54" s="10">
        <f>2370+1400</f>
        <v>3770</v>
      </c>
      <c r="AD54" s="40">
        <v>75</v>
      </c>
      <c r="AE54" s="11">
        <v>-26</v>
      </c>
      <c r="AF54" s="20">
        <f>Z54+AA54+AC54+AD54+AE54+AB54</f>
        <v>8969</v>
      </c>
    </row>
    <row r="55" spans="1:32">
      <c r="A55" s="13">
        <v>2</v>
      </c>
      <c r="B55" s="9">
        <v>275</v>
      </c>
      <c r="C55" s="8">
        <v>1255</v>
      </c>
      <c r="D55" s="4">
        <f>D54</f>
        <v>1270</v>
      </c>
      <c r="E55" s="4">
        <f>E54</f>
        <v>5150</v>
      </c>
      <c r="F55" s="11">
        <v>-37</v>
      </c>
      <c r="G55" s="20">
        <f t="shared" si="11"/>
        <v>8433</v>
      </c>
      <c r="I55" s="13">
        <v>2</v>
      </c>
      <c r="J55" s="9">
        <v>230</v>
      </c>
      <c r="K55" s="4">
        <f t="shared" ref="K55:K61" si="14">C55</f>
        <v>1255</v>
      </c>
      <c r="L55" s="4">
        <f>D54</f>
        <v>1270</v>
      </c>
      <c r="M55" s="4">
        <f>M54</f>
        <v>5150</v>
      </c>
      <c r="N55" s="11">
        <v>-37</v>
      </c>
      <c r="O55" s="20">
        <f t="shared" si="12"/>
        <v>8388</v>
      </c>
      <c r="Q55" s="13">
        <v>2</v>
      </c>
      <c r="R55" s="9">
        <v>1485</v>
      </c>
      <c r="S55" s="4">
        <f>S54</f>
        <v>1215</v>
      </c>
      <c r="T55" s="4">
        <f>T54</f>
        <v>5170</v>
      </c>
      <c r="U55" s="11">
        <v>-16</v>
      </c>
      <c r="V55" s="20">
        <f t="shared" si="13"/>
        <v>8374</v>
      </c>
      <c r="Y55" s="24">
        <v>2</v>
      </c>
      <c r="Z55" s="9">
        <v>510</v>
      </c>
      <c r="AA55" s="4">
        <f>AA54</f>
        <v>1670</v>
      </c>
      <c r="AB55" s="4">
        <f>AB54</f>
        <v>2710</v>
      </c>
      <c r="AC55" s="4">
        <f>AC54</f>
        <v>3770</v>
      </c>
      <c r="AD55" s="4">
        <f>AD54</f>
        <v>75</v>
      </c>
      <c r="AE55" s="11">
        <v>-26</v>
      </c>
      <c r="AF55" s="20">
        <f t="shared" ref="AF55:AF65" si="15">Z55+AA55+AC55+AD55+AE55+AB55</f>
        <v>8709</v>
      </c>
    </row>
    <row r="56" spans="1:32">
      <c r="A56" s="13">
        <v>3</v>
      </c>
      <c r="B56" s="9">
        <v>265</v>
      </c>
      <c r="C56" s="8">
        <v>1285</v>
      </c>
      <c r="D56" s="8">
        <v>1210</v>
      </c>
      <c r="E56" s="4">
        <f>E54</f>
        <v>5150</v>
      </c>
      <c r="F56" s="11">
        <v>-37</v>
      </c>
      <c r="G56" s="20">
        <f t="shared" si="11"/>
        <v>8393</v>
      </c>
      <c r="I56" s="13">
        <v>3</v>
      </c>
      <c r="J56" s="9">
        <v>225</v>
      </c>
      <c r="K56" s="4">
        <f t="shared" si="14"/>
        <v>1285</v>
      </c>
      <c r="L56" s="4">
        <f>D56</f>
        <v>1210</v>
      </c>
      <c r="M56" s="4">
        <f>M54</f>
        <v>5150</v>
      </c>
      <c r="N56" s="11">
        <v>-37</v>
      </c>
      <c r="O56" s="20">
        <f t="shared" si="12"/>
        <v>8353</v>
      </c>
      <c r="Q56" s="13">
        <v>3</v>
      </c>
      <c r="R56" s="9">
        <v>1495</v>
      </c>
      <c r="S56" s="8">
        <v>1170</v>
      </c>
      <c r="T56" s="4">
        <f>T54</f>
        <v>5170</v>
      </c>
      <c r="U56" s="11">
        <v>-16</v>
      </c>
      <c r="V56" s="20">
        <f t="shared" si="13"/>
        <v>8339</v>
      </c>
      <c r="Y56" s="24">
        <v>3</v>
      </c>
      <c r="Z56" s="9">
        <v>660</v>
      </c>
      <c r="AA56" s="8">
        <v>1305</v>
      </c>
      <c r="AB56" s="4">
        <f>AB54</f>
        <v>2710</v>
      </c>
      <c r="AC56" s="4">
        <f>AC54</f>
        <v>3770</v>
      </c>
      <c r="AD56" s="4">
        <f>AD54</f>
        <v>75</v>
      </c>
      <c r="AE56" s="11">
        <v>-26</v>
      </c>
      <c r="AF56" s="20">
        <f t="shared" si="15"/>
        <v>8494</v>
      </c>
    </row>
    <row r="57" spans="1:32">
      <c r="A57" s="13">
        <v>4</v>
      </c>
      <c r="B57" s="9">
        <v>300</v>
      </c>
      <c r="C57" s="8">
        <v>1305</v>
      </c>
      <c r="D57" s="4">
        <f>D56</f>
        <v>1210</v>
      </c>
      <c r="E57" s="4">
        <f>E54</f>
        <v>5150</v>
      </c>
      <c r="F57" s="11">
        <v>-37</v>
      </c>
      <c r="G57" s="20">
        <f t="shared" si="11"/>
        <v>8448</v>
      </c>
      <c r="I57" s="13">
        <v>4</v>
      </c>
      <c r="J57" s="9">
        <v>260</v>
      </c>
      <c r="K57" s="4">
        <f t="shared" si="14"/>
        <v>1305</v>
      </c>
      <c r="L57" s="4">
        <f>D56</f>
        <v>1210</v>
      </c>
      <c r="M57" s="4">
        <f>M54</f>
        <v>5150</v>
      </c>
      <c r="N57" s="11">
        <v>-37</v>
      </c>
      <c r="O57" s="20">
        <f t="shared" si="12"/>
        <v>8408</v>
      </c>
      <c r="Q57" s="13">
        <v>4</v>
      </c>
      <c r="R57" s="9">
        <v>1555</v>
      </c>
      <c r="S57" s="4">
        <f>S56</f>
        <v>1170</v>
      </c>
      <c r="T57" s="4">
        <f>T54</f>
        <v>5170</v>
      </c>
      <c r="U57" s="11">
        <v>-16</v>
      </c>
      <c r="V57" s="20">
        <f t="shared" si="13"/>
        <v>8399</v>
      </c>
      <c r="Y57" s="24">
        <v>4</v>
      </c>
      <c r="Z57" s="9">
        <v>650</v>
      </c>
      <c r="AA57" s="4">
        <f>AA56</f>
        <v>1305</v>
      </c>
      <c r="AB57" s="4">
        <f>AB54</f>
        <v>2710</v>
      </c>
      <c r="AC57" s="4">
        <f>AC54</f>
        <v>3770</v>
      </c>
      <c r="AD57" s="4">
        <f>AD54</f>
        <v>75</v>
      </c>
      <c r="AE57" s="11">
        <v>-26</v>
      </c>
      <c r="AF57" s="20">
        <f t="shared" si="15"/>
        <v>8484</v>
      </c>
    </row>
    <row r="58" spans="1:32">
      <c r="A58" s="13">
        <v>5</v>
      </c>
      <c r="B58" s="9">
        <v>255</v>
      </c>
      <c r="C58" s="8">
        <v>1270</v>
      </c>
      <c r="D58" s="8">
        <v>1195</v>
      </c>
      <c r="E58" s="10">
        <v>5170</v>
      </c>
      <c r="F58" s="11">
        <v>-37</v>
      </c>
      <c r="G58" s="20">
        <f t="shared" si="11"/>
        <v>8373</v>
      </c>
      <c r="I58" s="13">
        <v>5</v>
      </c>
      <c r="J58" s="9">
        <v>210</v>
      </c>
      <c r="K58" s="4">
        <f t="shared" si="14"/>
        <v>1270</v>
      </c>
      <c r="L58" s="4">
        <f>D58</f>
        <v>1195</v>
      </c>
      <c r="M58" s="4">
        <f>E58</f>
        <v>5170</v>
      </c>
      <c r="N58" s="11">
        <v>-37</v>
      </c>
      <c r="O58" s="20">
        <f t="shared" si="12"/>
        <v>8328</v>
      </c>
      <c r="Q58" s="13">
        <v>5</v>
      </c>
      <c r="R58" s="9">
        <v>1505</v>
      </c>
      <c r="S58" s="8">
        <v>1090</v>
      </c>
      <c r="T58" s="10">
        <v>5210</v>
      </c>
      <c r="U58" s="11">
        <v>-16</v>
      </c>
      <c r="V58" s="20">
        <f t="shared" si="13"/>
        <v>8309</v>
      </c>
      <c r="Y58" s="24">
        <v>5</v>
      </c>
      <c r="Z58" s="9">
        <v>695</v>
      </c>
      <c r="AA58" s="8">
        <v>1340</v>
      </c>
      <c r="AB58" s="8">
        <v>2440</v>
      </c>
      <c r="AC58" s="4">
        <f>AC54</f>
        <v>3770</v>
      </c>
      <c r="AD58" s="4">
        <f>AD54</f>
        <v>75</v>
      </c>
      <c r="AE58" s="11">
        <v>-26</v>
      </c>
      <c r="AF58" s="20">
        <f t="shared" si="15"/>
        <v>8294</v>
      </c>
    </row>
    <row r="59" spans="1:32">
      <c r="A59" s="13">
        <v>6</v>
      </c>
      <c r="B59" s="9">
        <v>255</v>
      </c>
      <c r="C59" s="8">
        <v>1110</v>
      </c>
      <c r="D59" s="4">
        <f>D58</f>
        <v>1195</v>
      </c>
      <c r="E59" s="4">
        <f>E58</f>
        <v>5170</v>
      </c>
      <c r="F59" s="11">
        <v>-37</v>
      </c>
      <c r="G59" s="20">
        <f t="shared" si="11"/>
        <v>8213</v>
      </c>
      <c r="I59" s="13">
        <v>6</v>
      </c>
      <c r="J59" s="9">
        <v>220</v>
      </c>
      <c r="K59" s="4">
        <f t="shared" si="14"/>
        <v>1110</v>
      </c>
      <c r="L59" s="4">
        <f>D58</f>
        <v>1195</v>
      </c>
      <c r="M59" s="4">
        <f>M58</f>
        <v>5170</v>
      </c>
      <c r="N59" s="11">
        <v>-37</v>
      </c>
      <c r="O59" s="20">
        <f t="shared" si="12"/>
        <v>8178</v>
      </c>
      <c r="Q59" s="13">
        <v>6</v>
      </c>
      <c r="R59" s="9">
        <v>1360</v>
      </c>
      <c r="S59" s="4">
        <f>S58</f>
        <v>1090</v>
      </c>
      <c r="T59" s="4">
        <f>T58</f>
        <v>5210</v>
      </c>
      <c r="U59" s="11">
        <v>-16</v>
      </c>
      <c r="V59" s="20">
        <f t="shared" si="13"/>
        <v>8164</v>
      </c>
      <c r="Y59" s="24">
        <v>6</v>
      </c>
      <c r="Z59" s="9">
        <v>500</v>
      </c>
      <c r="AA59" s="4">
        <f>AA58</f>
        <v>1340</v>
      </c>
      <c r="AB59" s="4">
        <f>AB58</f>
        <v>2440</v>
      </c>
      <c r="AC59" s="4">
        <f>AC54</f>
        <v>3770</v>
      </c>
      <c r="AD59" s="40">
        <v>75</v>
      </c>
      <c r="AE59" s="11">
        <v>-26</v>
      </c>
      <c r="AF59" s="20">
        <f t="shared" si="15"/>
        <v>8099</v>
      </c>
    </row>
    <row r="60" spans="1:32">
      <c r="A60" s="13">
        <v>7</v>
      </c>
      <c r="B60" s="9">
        <v>245</v>
      </c>
      <c r="C60" s="8">
        <v>1120</v>
      </c>
      <c r="D60" s="8">
        <v>1120</v>
      </c>
      <c r="E60" s="4">
        <f>E58</f>
        <v>5170</v>
      </c>
      <c r="F60" s="11">
        <v>-37</v>
      </c>
      <c r="G60" s="20">
        <f t="shared" si="11"/>
        <v>8138</v>
      </c>
      <c r="I60" s="13">
        <v>7</v>
      </c>
      <c r="J60" s="9">
        <v>210</v>
      </c>
      <c r="K60" s="4">
        <f t="shared" si="14"/>
        <v>1120</v>
      </c>
      <c r="L60" s="4">
        <f>D60</f>
        <v>1120</v>
      </c>
      <c r="M60" s="4">
        <f>M58</f>
        <v>5170</v>
      </c>
      <c r="N60" s="11">
        <v>-37</v>
      </c>
      <c r="O60" s="20">
        <f t="shared" si="12"/>
        <v>8103</v>
      </c>
      <c r="Q60" s="13">
        <v>7</v>
      </c>
      <c r="R60" s="9">
        <v>1350</v>
      </c>
      <c r="S60" s="8">
        <v>1030</v>
      </c>
      <c r="T60" s="4">
        <f>T58</f>
        <v>5210</v>
      </c>
      <c r="U60" s="11">
        <v>-16</v>
      </c>
      <c r="V60" s="20">
        <f t="shared" si="13"/>
        <v>8094</v>
      </c>
      <c r="Y60" s="24">
        <v>7</v>
      </c>
      <c r="Z60" s="9">
        <v>525</v>
      </c>
      <c r="AA60" s="8">
        <v>1245</v>
      </c>
      <c r="AB60" s="4">
        <f>AB59</f>
        <v>2440</v>
      </c>
      <c r="AC60" s="4">
        <f>AC54</f>
        <v>3770</v>
      </c>
      <c r="AD60" s="4">
        <f>AD59</f>
        <v>75</v>
      </c>
      <c r="AE60" s="11">
        <v>-26</v>
      </c>
      <c r="AF60" s="20">
        <f t="shared" si="15"/>
        <v>8029</v>
      </c>
    </row>
    <row r="61" spans="1:32" ht="15" thickBot="1">
      <c r="A61" s="13">
        <v>8</v>
      </c>
      <c r="B61" s="9">
        <v>300</v>
      </c>
      <c r="C61" s="8">
        <v>1050</v>
      </c>
      <c r="D61" s="4">
        <f>D60</f>
        <v>1120</v>
      </c>
      <c r="E61" s="4">
        <f>E58</f>
        <v>5170</v>
      </c>
      <c r="F61" s="11">
        <v>-37</v>
      </c>
      <c r="G61" s="20">
        <f t="shared" si="11"/>
        <v>8123</v>
      </c>
      <c r="I61" s="15">
        <v>8</v>
      </c>
      <c r="J61" s="21">
        <v>275</v>
      </c>
      <c r="K61" s="16">
        <f t="shared" si="14"/>
        <v>1050</v>
      </c>
      <c r="L61" s="16">
        <f>D60</f>
        <v>1120</v>
      </c>
      <c r="M61" s="16">
        <f>M58</f>
        <v>5170</v>
      </c>
      <c r="N61" s="23">
        <v>-37</v>
      </c>
      <c r="O61" s="22">
        <f t="shared" si="12"/>
        <v>8098</v>
      </c>
      <c r="Q61" s="13">
        <v>8</v>
      </c>
      <c r="R61" s="9">
        <v>1360</v>
      </c>
      <c r="S61" s="4">
        <f>S60</f>
        <v>1030</v>
      </c>
      <c r="T61" s="4">
        <f>T58</f>
        <v>5210</v>
      </c>
      <c r="U61" s="11">
        <v>-16</v>
      </c>
      <c r="V61" s="20">
        <f t="shared" si="13"/>
        <v>8104</v>
      </c>
      <c r="Y61" s="24">
        <v>8</v>
      </c>
      <c r="Z61" s="9">
        <v>605</v>
      </c>
      <c r="AA61" s="4">
        <f>AA60</f>
        <v>1245</v>
      </c>
      <c r="AB61" s="4">
        <f>AB59</f>
        <v>2440</v>
      </c>
      <c r="AC61" s="4">
        <f>AC54</f>
        <v>3770</v>
      </c>
      <c r="AD61" s="4">
        <f>AD59</f>
        <v>75</v>
      </c>
      <c r="AE61" s="11">
        <v>-26</v>
      </c>
      <c r="AF61" s="20">
        <f t="shared" si="15"/>
        <v>8109</v>
      </c>
    </row>
    <row r="62" spans="1:32" ht="15" thickBot="1">
      <c r="A62" s="13">
        <v>9</v>
      </c>
      <c r="B62" s="9">
        <v>860</v>
      </c>
      <c r="C62" s="8">
        <v>845</v>
      </c>
      <c r="D62" s="8">
        <v>3080</v>
      </c>
      <c r="E62" s="10">
        <v>2655</v>
      </c>
      <c r="F62" s="11">
        <v>-24</v>
      </c>
      <c r="G62" s="20">
        <f t="shared" ref="G62:G65" si="16">B62+C62+D62+E62+F62+$Y$4+$U$4</f>
        <v>7906</v>
      </c>
      <c r="Q62" s="13">
        <v>9</v>
      </c>
      <c r="R62" s="9">
        <v>840</v>
      </c>
      <c r="S62" s="8">
        <v>840</v>
      </c>
      <c r="T62" s="10">
        <v>5715</v>
      </c>
      <c r="U62" s="11">
        <v>-12</v>
      </c>
      <c r="V62" s="20">
        <f t="shared" si="13"/>
        <v>7903</v>
      </c>
      <c r="Y62" s="24">
        <v>9</v>
      </c>
      <c r="Z62" s="9">
        <v>520</v>
      </c>
      <c r="AA62" s="8">
        <v>780</v>
      </c>
      <c r="AB62" s="8">
        <v>2815</v>
      </c>
      <c r="AC62" s="4">
        <f>AC54</f>
        <v>3770</v>
      </c>
      <c r="AD62" s="4">
        <f>AD59</f>
        <v>75</v>
      </c>
      <c r="AE62" s="11">
        <v>-26</v>
      </c>
      <c r="AF62" s="20">
        <f t="shared" si="15"/>
        <v>7934</v>
      </c>
    </row>
    <row r="63" spans="1:32" ht="15" thickBot="1">
      <c r="A63" s="13">
        <v>10</v>
      </c>
      <c r="B63" s="9">
        <v>730</v>
      </c>
      <c r="C63" s="4">
        <f>C62</f>
        <v>845</v>
      </c>
      <c r="D63" s="4">
        <f>D62</f>
        <v>3080</v>
      </c>
      <c r="E63" s="4">
        <f>E62</f>
        <v>2655</v>
      </c>
      <c r="F63" s="11">
        <v>-24</v>
      </c>
      <c r="G63" s="20">
        <f t="shared" si="16"/>
        <v>7776</v>
      </c>
      <c r="I63" s="160" t="s">
        <v>11</v>
      </c>
      <c r="J63" s="161"/>
      <c r="K63" s="161"/>
      <c r="L63" s="161"/>
      <c r="M63" s="161"/>
      <c r="N63" s="161"/>
      <c r="O63" s="162"/>
      <c r="Q63" s="13">
        <v>10</v>
      </c>
      <c r="R63" s="9">
        <v>720</v>
      </c>
      <c r="S63" s="4">
        <f>S62</f>
        <v>840</v>
      </c>
      <c r="T63" s="4">
        <f>T62</f>
        <v>5715</v>
      </c>
      <c r="U63" s="11">
        <v>-12</v>
      </c>
      <c r="V63" s="20">
        <f t="shared" si="13"/>
        <v>7783</v>
      </c>
      <c r="Y63" s="24">
        <v>10</v>
      </c>
      <c r="Z63" s="9">
        <v>485</v>
      </c>
      <c r="AA63" s="4">
        <f>AA62</f>
        <v>780</v>
      </c>
      <c r="AB63" s="4">
        <f>AB62</f>
        <v>2815</v>
      </c>
      <c r="AC63" s="4">
        <f>AC54</f>
        <v>3770</v>
      </c>
      <c r="AD63" s="40">
        <v>75</v>
      </c>
      <c r="AE63" s="11">
        <v>-26</v>
      </c>
      <c r="AF63" s="20">
        <f t="shared" si="15"/>
        <v>7899</v>
      </c>
    </row>
    <row r="64" spans="1:32">
      <c r="A64" s="13">
        <v>11</v>
      </c>
      <c r="B64" s="9">
        <v>765</v>
      </c>
      <c r="C64" s="8">
        <v>720</v>
      </c>
      <c r="D64" s="4">
        <f>D62</f>
        <v>3080</v>
      </c>
      <c r="E64" s="4">
        <f>E62</f>
        <v>2655</v>
      </c>
      <c r="F64" s="11">
        <v>-24</v>
      </c>
      <c r="G64" s="20">
        <f t="shared" si="16"/>
        <v>7686</v>
      </c>
      <c r="I64" s="32"/>
      <c r="J64" s="34" t="s">
        <v>6</v>
      </c>
      <c r="K64" s="34" t="s">
        <v>26</v>
      </c>
      <c r="L64" s="34" t="s">
        <v>27</v>
      </c>
      <c r="M64" s="34" t="s">
        <v>28</v>
      </c>
      <c r="N64" s="34" t="s">
        <v>7</v>
      </c>
      <c r="O64" s="33" t="s">
        <v>8</v>
      </c>
      <c r="Q64" s="13">
        <v>11</v>
      </c>
      <c r="R64" s="9">
        <v>775</v>
      </c>
      <c r="S64" s="8">
        <v>700</v>
      </c>
      <c r="T64" s="4">
        <f>T62</f>
        <v>5715</v>
      </c>
      <c r="U64" s="11">
        <v>-12</v>
      </c>
      <c r="V64" s="20">
        <f t="shared" si="13"/>
        <v>7698</v>
      </c>
      <c r="Y64" s="24">
        <v>11</v>
      </c>
      <c r="Z64" s="9">
        <v>275</v>
      </c>
      <c r="AA64" s="8">
        <v>980</v>
      </c>
      <c r="AB64" s="4">
        <f>AB63</f>
        <v>2815</v>
      </c>
      <c r="AC64" s="4">
        <f>AC54</f>
        <v>3770</v>
      </c>
      <c r="AD64" s="4">
        <f>AD63</f>
        <v>75</v>
      </c>
      <c r="AE64" s="11">
        <v>-26</v>
      </c>
      <c r="AF64" s="20">
        <f t="shared" si="15"/>
        <v>7889</v>
      </c>
    </row>
    <row r="65" spans="1:32" ht="15" thickBot="1">
      <c r="A65" s="13">
        <v>12</v>
      </c>
      <c r="B65" s="9">
        <v>745</v>
      </c>
      <c r="C65" s="4">
        <f>C64</f>
        <v>720</v>
      </c>
      <c r="D65" s="4">
        <f>D62</f>
        <v>3080</v>
      </c>
      <c r="E65" s="4">
        <f>E62</f>
        <v>2655</v>
      </c>
      <c r="F65" s="11">
        <v>-24</v>
      </c>
      <c r="G65" s="20">
        <f t="shared" si="16"/>
        <v>7666</v>
      </c>
      <c r="I65" s="13">
        <v>1</v>
      </c>
      <c r="J65" s="9">
        <v>1740</v>
      </c>
      <c r="K65" s="4"/>
      <c r="L65" s="4">
        <f>S54</f>
        <v>1215</v>
      </c>
      <c r="M65" s="4">
        <f>T54</f>
        <v>5170</v>
      </c>
      <c r="N65" s="11">
        <v>-16</v>
      </c>
      <c r="O65" s="20">
        <f t="shared" ref="O65:O72" si="17">J65+K65+L65+M65+N65+$AC$4+$U$4</f>
        <v>8629</v>
      </c>
      <c r="Q65" s="13">
        <v>12</v>
      </c>
      <c r="R65" s="9">
        <v>740</v>
      </c>
      <c r="S65" s="4">
        <f>S64</f>
        <v>700</v>
      </c>
      <c r="T65" s="4">
        <f>T62</f>
        <v>5715</v>
      </c>
      <c r="U65" s="11">
        <v>-12</v>
      </c>
      <c r="V65" s="20">
        <f t="shared" si="13"/>
        <v>7663</v>
      </c>
      <c r="Y65" s="25">
        <v>12</v>
      </c>
      <c r="Z65" s="21">
        <v>355</v>
      </c>
      <c r="AA65" s="16">
        <f>AA64</f>
        <v>980</v>
      </c>
      <c r="AB65" s="16">
        <f>AB63</f>
        <v>2815</v>
      </c>
      <c r="AC65" s="16">
        <f>AC54</f>
        <v>3770</v>
      </c>
      <c r="AD65" s="16">
        <f>AD63</f>
        <v>75</v>
      </c>
      <c r="AE65" s="11">
        <v>-26</v>
      </c>
      <c r="AF65" s="22">
        <f t="shared" si="15"/>
        <v>7969</v>
      </c>
    </row>
    <row r="66" spans="1:32">
      <c r="A66" s="13">
        <v>13</v>
      </c>
      <c r="B66" s="9">
        <v>585</v>
      </c>
      <c r="C66" s="8">
        <v>690</v>
      </c>
      <c r="D66" s="8">
        <v>3110</v>
      </c>
      <c r="E66" s="4">
        <f>E62</f>
        <v>2655</v>
      </c>
      <c r="F66" s="11">
        <v>-17</v>
      </c>
      <c r="G66" s="20">
        <f>B66+C66+D66+E66+F66+$AA$4+$U$4</f>
        <v>7513</v>
      </c>
      <c r="I66" s="13">
        <v>2</v>
      </c>
      <c r="J66" s="9">
        <v>1620</v>
      </c>
      <c r="K66" s="4"/>
      <c r="L66" s="4">
        <f>S54</f>
        <v>1215</v>
      </c>
      <c r="M66" s="4">
        <f>T54</f>
        <v>5170</v>
      </c>
      <c r="N66" s="11">
        <v>-16</v>
      </c>
      <c r="O66" s="20">
        <f t="shared" si="17"/>
        <v>8509</v>
      </c>
      <c r="Q66" s="13">
        <v>13</v>
      </c>
      <c r="R66" s="9">
        <v>595</v>
      </c>
      <c r="S66" s="111">
        <f>C66</f>
        <v>690</v>
      </c>
      <c r="T66" s="4">
        <f>E62+D66</f>
        <v>5765</v>
      </c>
      <c r="U66" s="11">
        <v>-17</v>
      </c>
      <c r="V66" s="20">
        <f>R66+S66+T66+U66+$AA$4+$U$4</f>
        <v>7523</v>
      </c>
    </row>
    <row r="67" spans="1:32" ht="15" thickBot="1">
      <c r="A67" s="15">
        <v>14</v>
      </c>
      <c r="B67" s="21">
        <v>375</v>
      </c>
      <c r="C67" s="128">
        <v>870</v>
      </c>
      <c r="D67" s="16">
        <f>D66</f>
        <v>3110</v>
      </c>
      <c r="E67" s="16">
        <f>E62</f>
        <v>2655</v>
      </c>
      <c r="F67" s="23">
        <v>-17</v>
      </c>
      <c r="G67" s="22">
        <f>B67+C67+D67+E67+F67+$AA$4+$U$4</f>
        <v>7483</v>
      </c>
      <c r="I67" s="13">
        <v>3</v>
      </c>
      <c r="J67" s="9">
        <v>1625</v>
      </c>
      <c r="K67" s="4"/>
      <c r="L67" s="4">
        <f>S56</f>
        <v>1170</v>
      </c>
      <c r="M67" s="4">
        <f>T54</f>
        <v>5170</v>
      </c>
      <c r="N67" s="11">
        <v>-16</v>
      </c>
      <c r="O67" s="20">
        <f t="shared" si="17"/>
        <v>8469</v>
      </c>
      <c r="Q67" s="15">
        <v>14</v>
      </c>
      <c r="R67" s="21">
        <v>390</v>
      </c>
      <c r="S67" s="16">
        <f>C67</f>
        <v>870</v>
      </c>
      <c r="T67" s="16">
        <f>E62+D66</f>
        <v>5765</v>
      </c>
      <c r="U67" s="23">
        <v>-17</v>
      </c>
      <c r="V67" s="22">
        <f>R67+S67+T67+U67+$AA$4+$U$4</f>
        <v>7498</v>
      </c>
    </row>
    <row r="68" spans="1:32">
      <c r="A68" s="28"/>
      <c r="B68" s="28"/>
      <c r="C68" s="28"/>
      <c r="D68" s="28"/>
      <c r="E68" s="28"/>
      <c r="F68" s="28"/>
      <c r="G68" s="28"/>
      <c r="I68" s="13">
        <v>4</v>
      </c>
      <c r="J68" s="9">
        <v>1670</v>
      </c>
      <c r="K68" s="4"/>
      <c r="L68" s="4">
        <f>S56</f>
        <v>1170</v>
      </c>
      <c r="M68" s="4">
        <f>T54</f>
        <v>5170</v>
      </c>
      <c r="N68" s="11">
        <v>-16</v>
      </c>
      <c r="O68" s="20">
        <f t="shared" si="17"/>
        <v>8514</v>
      </c>
      <c r="Q68" s="102"/>
      <c r="R68" s="102"/>
      <c r="S68" s="102"/>
      <c r="T68" s="110" t="s">
        <v>80</v>
      </c>
      <c r="U68" t="s">
        <v>81</v>
      </c>
      <c r="W68" s="102"/>
    </row>
    <row r="69" spans="1:32">
      <c r="B69" s="102"/>
      <c r="C69" s="102"/>
      <c r="F69" s="102"/>
      <c r="G69" s="104"/>
      <c r="I69" s="32">
        <v>5</v>
      </c>
      <c r="J69" s="99">
        <v>1615</v>
      </c>
      <c r="K69" s="4"/>
      <c r="L69" s="34">
        <f>S58</f>
        <v>1090</v>
      </c>
      <c r="M69" s="34">
        <f>T58</f>
        <v>5210</v>
      </c>
      <c r="N69" s="100">
        <v>-16</v>
      </c>
      <c r="O69" s="101">
        <f t="shared" si="17"/>
        <v>8419</v>
      </c>
      <c r="R69" s="102"/>
      <c r="U69" t="s">
        <v>82</v>
      </c>
      <c r="V69" s="102">
        <v>5185</v>
      </c>
      <c r="W69" s="104"/>
    </row>
    <row r="70" spans="1:32">
      <c r="B70" s="102"/>
      <c r="C70" s="102"/>
      <c r="F70" s="102"/>
      <c r="G70" s="104"/>
      <c r="I70" s="13">
        <v>6</v>
      </c>
      <c r="J70" s="9">
        <v>1470</v>
      </c>
      <c r="K70" s="4"/>
      <c r="L70" s="4">
        <f>S58</f>
        <v>1090</v>
      </c>
      <c r="M70" s="4">
        <f>T58</f>
        <v>5210</v>
      </c>
      <c r="N70" s="11">
        <v>-16</v>
      </c>
      <c r="O70" s="20">
        <f t="shared" si="17"/>
        <v>8274</v>
      </c>
      <c r="R70" s="102"/>
      <c r="S70" s="102"/>
      <c r="U70" t="s">
        <v>83</v>
      </c>
      <c r="V70" s="102">
        <v>5225</v>
      </c>
      <c r="W70" s="104"/>
    </row>
    <row r="71" spans="1:32">
      <c r="I71" s="13">
        <v>7</v>
      </c>
      <c r="J71" s="9">
        <v>1445</v>
      </c>
      <c r="K71" s="4"/>
      <c r="L71" s="4">
        <f>S60</f>
        <v>1030</v>
      </c>
      <c r="M71" s="4">
        <f>T58</f>
        <v>5210</v>
      </c>
      <c r="N71" s="11">
        <v>-16</v>
      </c>
      <c r="O71" s="20">
        <f t="shared" si="17"/>
        <v>8189</v>
      </c>
      <c r="R71" s="102"/>
      <c r="U71" t="s">
        <v>84</v>
      </c>
      <c r="V71" s="102">
        <v>5730</v>
      </c>
      <c r="W71" s="104"/>
    </row>
    <row r="72" spans="1:32" ht="15" thickBot="1">
      <c r="I72" s="15">
        <v>8</v>
      </c>
      <c r="J72" s="21">
        <v>1440</v>
      </c>
      <c r="K72" s="16"/>
      <c r="L72" s="16">
        <f>S60</f>
        <v>1030</v>
      </c>
      <c r="M72" s="16">
        <f>T58</f>
        <v>5210</v>
      </c>
      <c r="N72" s="23">
        <v>-16</v>
      </c>
      <c r="O72" s="22">
        <f t="shared" si="17"/>
        <v>8184</v>
      </c>
      <c r="R72" s="102"/>
      <c r="S72" s="102"/>
      <c r="W72" s="104"/>
    </row>
    <row r="73" spans="1:32">
      <c r="C73" s="28"/>
      <c r="D73" s="28"/>
      <c r="E73" s="28"/>
      <c r="R73" s="102"/>
      <c r="V73" s="102"/>
      <c r="W73" s="104"/>
    </row>
    <row r="74" spans="1:32">
      <c r="C74" s="28"/>
      <c r="D74" s="28"/>
      <c r="E74" s="28"/>
      <c r="R74" s="102"/>
      <c r="V74" s="102"/>
      <c r="W74" s="104"/>
    </row>
    <row r="75" spans="1:32">
      <c r="J75" t="s">
        <v>14</v>
      </c>
      <c r="R75" s="102"/>
      <c r="T75" s="102"/>
      <c r="V75" s="102"/>
      <c r="W75" s="104"/>
    </row>
    <row r="76" spans="1:32">
      <c r="R76" s="102"/>
      <c r="T76" s="102"/>
      <c r="V76" s="102"/>
      <c r="W76" s="104"/>
    </row>
    <row r="78" spans="1:32">
      <c r="W78" s="102"/>
    </row>
    <row r="79" spans="1:32">
      <c r="W79" s="102"/>
    </row>
    <row r="80" spans="1:32">
      <c r="W80" s="102"/>
    </row>
  </sheetData>
  <mergeCells count="100">
    <mergeCell ref="I63:O63"/>
    <mergeCell ref="A38:F39"/>
    <mergeCell ref="M38:R39"/>
    <mergeCell ref="AF38:AJ39"/>
    <mergeCell ref="A43:F43"/>
    <mergeCell ref="I43:N43"/>
    <mergeCell ref="P43:AD43"/>
    <mergeCell ref="G32:L39"/>
    <mergeCell ref="S32:X39"/>
    <mergeCell ref="P44:AD48"/>
    <mergeCell ref="A52:G52"/>
    <mergeCell ref="I52:O52"/>
    <mergeCell ref="Q52:V52"/>
    <mergeCell ref="Y52:AF52"/>
    <mergeCell ref="AI32:AI35"/>
    <mergeCell ref="AJ32:AJ35"/>
    <mergeCell ref="Y36:AD39"/>
    <mergeCell ref="AF36:AF37"/>
    <mergeCell ref="AG36:AG37"/>
    <mergeCell ref="AH36:AH37"/>
    <mergeCell ref="AI36:AI37"/>
    <mergeCell ref="AJ36:AJ37"/>
    <mergeCell ref="AF32:AF35"/>
    <mergeCell ref="AG32:AG35"/>
    <mergeCell ref="AH32:AH35"/>
    <mergeCell ref="AJ20:AJ23"/>
    <mergeCell ref="AF28:AF31"/>
    <mergeCell ref="AG28:AG31"/>
    <mergeCell ref="AH28:AH31"/>
    <mergeCell ref="AI28:AI31"/>
    <mergeCell ref="AJ28:AJ31"/>
    <mergeCell ref="AF24:AF27"/>
    <mergeCell ref="AG24:AG27"/>
    <mergeCell ref="AH24:AH27"/>
    <mergeCell ref="AI24:AI27"/>
    <mergeCell ref="AJ24:AJ27"/>
    <mergeCell ref="AH12:AH15"/>
    <mergeCell ref="AI12:AI15"/>
    <mergeCell ref="AJ12:AJ15"/>
    <mergeCell ref="L16:L23"/>
    <mergeCell ref="X16:X23"/>
    <mergeCell ref="AF16:AF19"/>
    <mergeCell ref="AG16:AG19"/>
    <mergeCell ref="AH16:AH19"/>
    <mergeCell ref="AI16:AI19"/>
    <mergeCell ref="AJ16:AJ19"/>
    <mergeCell ref="AF12:AF15"/>
    <mergeCell ref="AG12:AG15"/>
    <mergeCell ref="AF20:AF23"/>
    <mergeCell ref="AG20:AG23"/>
    <mergeCell ref="AH20:AH23"/>
    <mergeCell ref="AI20:AI23"/>
    <mergeCell ref="AH8:AI8"/>
    <mergeCell ref="AJ8:AJ9"/>
    <mergeCell ref="F10:F23"/>
    <mergeCell ref="R10:R23"/>
    <mergeCell ref="AF10:AF11"/>
    <mergeCell ref="AG10:AG11"/>
    <mergeCell ref="AH10:AH11"/>
    <mergeCell ref="AI10:AI11"/>
    <mergeCell ref="AJ10:AJ11"/>
    <mergeCell ref="AD12:AD23"/>
    <mergeCell ref="A8:F9"/>
    <mergeCell ref="G8:L15"/>
    <mergeCell ref="M8:R9"/>
    <mergeCell ref="S8:X15"/>
    <mergeCell ref="Y8:AD11"/>
    <mergeCell ref="AF8:AG8"/>
    <mergeCell ref="P4:Q4"/>
    <mergeCell ref="AF7:AJ7"/>
    <mergeCell ref="U4:V4"/>
    <mergeCell ref="W4:X4"/>
    <mergeCell ref="Y4:Z4"/>
    <mergeCell ref="AA4:AB4"/>
    <mergeCell ref="AC4:AD4"/>
    <mergeCell ref="A5:AD5"/>
    <mergeCell ref="A6:F6"/>
    <mergeCell ref="G6:L6"/>
    <mergeCell ref="M6:R6"/>
    <mergeCell ref="S6:X6"/>
    <mergeCell ref="Y6:AD6"/>
    <mergeCell ref="A4:C4"/>
    <mergeCell ref="D4:G4"/>
    <mergeCell ref="I4:K4"/>
    <mergeCell ref="L4:M4"/>
    <mergeCell ref="N4:O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</mergeCells>
  <conditionalFormatting sqref="E10:E37 Q10:Q37 W16:W31">
    <cfRule type="containsBlanks" priority="11" stopIfTrue="1">
      <formula>LEN(TRIM(E10))=0</formula>
    </cfRule>
    <cfRule type="cellIs" dxfId="15" priority="12" stopIfTrue="1" operator="between">
      <formula>-$R$4</formula>
      <formula>$R$4</formula>
    </cfRule>
    <cfRule type="cellIs" dxfId="14" priority="13" stopIfTrue="1" operator="between">
      <formula>$R$4</formula>
      <formula>$S$4</formula>
    </cfRule>
    <cfRule type="cellIs" dxfId="13" priority="14" stopIfTrue="1" operator="between">
      <formula>-$R$4</formula>
      <formula>-$S$4</formula>
    </cfRule>
    <cfRule type="cellIs" dxfId="12" priority="15" operator="notBetween">
      <formula>-$S$4</formula>
      <formula>$S$4</formula>
    </cfRule>
  </conditionalFormatting>
  <conditionalFormatting sqref="K16:K31">
    <cfRule type="containsBlanks" priority="6" stopIfTrue="1">
      <formula>LEN(TRIM(K16))=0</formula>
    </cfRule>
    <cfRule type="cellIs" dxfId="11" priority="7" stopIfTrue="1" operator="between">
      <formula>-$R$4</formula>
      <formula>$R$4</formula>
    </cfRule>
    <cfRule type="cellIs" dxfId="10" priority="8" stopIfTrue="1" operator="between">
      <formula>$R$4</formula>
      <formula>$S$4</formula>
    </cfRule>
    <cfRule type="cellIs" dxfId="9" priority="9" stopIfTrue="1" operator="between">
      <formula>-$R$4</formula>
      <formula>-$S$4</formula>
    </cfRule>
    <cfRule type="cellIs" dxfId="8" priority="10" operator="notBetween">
      <formula>-$S$4</formula>
      <formula>$S$4</formula>
    </cfRule>
  </conditionalFormatting>
  <conditionalFormatting sqref="AC12:AC35">
    <cfRule type="containsBlanks" priority="1" stopIfTrue="1">
      <formula>LEN(TRIM(AC12))=0</formula>
    </cfRule>
    <cfRule type="cellIs" dxfId="7" priority="2" stopIfTrue="1" operator="between">
      <formula>-$R$4</formula>
      <formula>$R$4</formula>
    </cfRule>
    <cfRule type="cellIs" dxfId="6" priority="3" stopIfTrue="1" operator="between">
      <formula>$R$4</formula>
      <formula>$S$4</formula>
    </cfRule>
    <cfRule type="cellIs" dxfId="5" priority="4" stopIfTrue="1" operator="between">
      <formula>-$R$4</formula>
      <formula>-$S$4</formula>
    </cfRule>
    <cfRule type="cellIs" dxfId="4" priority="5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zoomScaleNormal="100" workbookViewId="0">
      <selection activeCell="S10" sqref="S10"/>
    </sheetView>
  </sheetViews>
  <sheetFormatPr baseColWidth="10" defaultColWidth="9" defaultRowHeight="14.6"/>
  <cols>
    <col min="1" max="16384" width="9" style="88"/>
  </cols>
  <sheetData>
    <row r="1" spans="1:9" ht="17.600000000000001">
      <c r="A1" s="85" t="s">
        <v>45</v>
      </c>
      <c r="B1" s="86"/>
      <c r="C1" s="87"/>
      <c r="D1" s="86"/>
      <c r="E1" s="86"/>
      <c r="F1" s="86"/>
      <c r="G1" s="86"/>
      <c r="H1" s="86"/>
    </row>
    <row r="2" spans="1:9" ht="10" customHeight="1">
      <c r="A2" s="86"/>
      <c r="B2" s="86"/>
      <c r="C2" s="87"/>
      <c r="D2" s="86"/>
      <c r="E2" s="86"/>
      <c r="F2" s="86"/>
      <c r="G2" s="86"/>
      <c r="H2" s="86"/>
    </row>
    <row r="3" spans="1:9" ht="18" customHeight="1">
      <c r="A3" s="262" t="s">
        <v>46</v>
      </c>
      <c r="B3" s="263"/>
      <c r="C3" s="264" t="s">
        <v>88</v>
      </c>
      <c r="D3" s="264"/>
      <c r="E3" s="89"/>
      <c r="F3" s="89"/>
      <c r="G3" s="89" t="s">
        <v>47</v>
      </c>
      <c r="H3" s="264" t="s">
        <v>89</v>
      </c>
      <c r="I3" s="265"/>
    </row>
    <row r="4" spans="1:9" ht="18" customHeight="1">
      <c r="A4" s="266" t="s">
        <v>48</v>
      </c>
      <c r="B4" s="267"/>
      <c r="C4" s="268" t="s">
        <v>49</v>
      </c>
      <c r="D4" s="268"/>
      <c r="E4" s="90"/>
      <c r="F4" s="90"/>
      <c r="G4" s="90" t="s">
        <v>50</v>
      </c>
      <c r="H4" s="269">
        <v>45755</v>
      </c>
      <c r="I4" s="270"/>
    </row>
    <row r="5" spans="1:9" ht="14.5" customHeight="1"/>
    <row r="6" spans="1:9" ht="14.5" customHeight="1"/>
    <row r="7" spans="1:9" ht="14.5" customHeight="1"/>
    <row r="8" spans="1:9" ht="14.5" customHeight="1"/>
    <row r="9" spans="1:9" ht="14.5" customHeight="1"/>
    <row r="10" spans="1:9" ht="14.5" customHeight="1"/>
    <row r="11" spans="1:9" ht="14.5" customHeight="1"/>
    <row r="12" spans="1:9" ht="14.5" customHeight="1"/>
    <row r="13" spans="1:9" ht="14.5" customHeight="1"/>
    <row r="14" spans="1:9" ht="14.5" customHeight="1"/>
    <row r="15" spans="1:9" ht="14.5" customHeight="1"/>
    <row r="16" spans="1:9" ht="14.5" customHeight="1"/>
    <row r="17" ht="14.5" customHeight="1"/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</sheetData>
  <mergeCells count="6">
    <mergeCell ref="A3:B3"/>
    <mergeCell ref="C3:D3"/>
    <mergeCell ref="H3:I3"/>
    <mergeCell ref="A4:B4"/>
    <mergeCell ref="C4:D4"/>
    <mergeCell ref="H4:I4"/>
  </mergeCells>
  <phoneticPr fontId="6" type="noConversion"/>
  <conditionalFormatting sqref="C1:C2">
    <cfRule type="containsErrors" dxfId="3" priority="5">
      <formula>ISERROR(C1)</formula>
    </cfRule>
  </conditionalFormatting>
  <conditionalFormatting sqref="E1:H2">
    <cfRule type="cellIs" dxfId="2" priority="1" operator="equal">
      <formula>0</formula>
    </cfRule>
  </conditionalFormatting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1"/>
  <sheetViews>
    <sheetView workbookViewId="0">
      <selection activeCell="N11" sqref="N11"/>
    </sheetView>
  </sheetViews>
  <sheetFormatPr baseColWidth="10" defaultColWidth="9" defaultRowHeight="14.6"/>
  <cols>
    <col min="1" max="16384" width="9" style="88"/>
  </cols>
  <sheetData>
    <row r="1" spans="1:12" ht="17.600000000000001">
      <c r="A1" s="85" t="s">
        <v>51</v>
      </c>
      <c r="B1" s="86"/>
      <c r="C1" s="87"/>
      <c r="D1" s="86"/>
      <c r="E1" s="86"/>
      <c r="F1" s="86"/>
      <c r="G1" s="86"/>
      <c r="H1" s="86"/>
    </row>
    <row r="2" spans="1:12" ht="10" customHeight="1">
      <c r="A2" s="86"/>
      <c r="B2" s="86"/>
      <c r="C2" s="87"/>
      <c r="D2" s="86"/>
      <c r="E2" s="86"/>
      <c r="F2" s="86"/>
      <c r="G2" s="86"/>
      <c r="H2" s="86"/>
    </row>
    <row r="3" spans="1:12" ht="18" customHeight="1">
      <c r="A3" s="262" t="s">
        <v>46</v>
      </c>
      <c r="B3" s="263"/>
      <c r="C3" s="94" t="s">
        <v>88</v>
      </c>
      <c r="D3" s="94"/>
      <c r="E3" s="95"/>
      <c r="F3" s="89"/>
      <c r="G3" s="89" t="s">
        <v>47</v>
      </c>
      <c r="H3" s="264" t="s">
        <v>89</v>
      </c>
      <c r="I3" s="265"/>
    </row>
    <row r="4" spans="1:12" ht="18" customHeight="1">
      <c r="A4" s="266" t="s">
        <v>48</v>
      </c>
      <c r="B4" s="267"/>
      <c r="C4" s="268" t="s">
        <v>49</v>
      </c>
      <c r="D4" s="268"/>
      <c r="E4" s="90"/>
      <c r="F4" s="90"/>
      <c r="G4" s="90" t="s">
        <v>50</v>
      </c>
      <c r="H4" s="269">
        <v>45755</v>
      </c>
      <c r="I4" s="270"/>
    </row>
    <row r="6" spans="1:12" ht="14.5" customHeight="1"/>
    <row r="7" spans="1:12" ht="14.5" customHeight="1">
      <c r="A7" s="280" t="s">
        <v>52</v>
      </c>
      <c r="B7" s="280"/>
      <c r="C7" s="280"/>
      <c r="D7" s="280"/>
      <c r="F7" s="273" t="s">
        <v>92</v>
      </c>
      <c r="G7" s="274"/>
      <c r="H7" s="274"/>
      <c r="I7" s="274"/>
      <c r="J7" s="274"/>
      <c r="K7" s="275"/>
    </row>
    <row r="8" spans="1:12" ht="14.5" customHeight="1">
      <c r="A8" s="281" t="s">
        <v>51</v>
      </c>
      <c r="B8" s="281"/>
      <c r="C8" s="281" t="s">
        <v>53</v>
      </c>
      <c r="D8" s="281"/>
      <c r="F8" s="91" t="s">
        <v>54</v>
      </c>
      <c r="G8" s="282" t="s">
        <v>55</v>
      </c>
      <c r="H8" s="283"/>
      <c r="I8" s="92" t="s">
        <v>56</v>
      </c>
      <c r="J8" s="92" t="s">
        <v>57</v>
      </c>
      <c r="K8" s="92" t="s">
        <v>58</v>
      </c>
    </row>
    <row r="9" spans="1:12" ht="14.5" customHeight="1">
      <c r="A9" s="284" t="s">
        <v>56</v>
      </c>
      <c r="B9" s="284"/>
      <c r="C9" s="284" t="s">
        <v>59</v>
      </c>
      <c r="D9" s="284"/>
      <c r="F9" s="285" t="s">
        <v>67</v>
      </c>
      <c r="G9" s="285" t="s">
        <v>60</v>
      </c>
      <c r="H9" s="285"/>
      <c r="I9" s="93">
        <v>520</v>
      </c>
      <c r="J9" s="93">
        <v>490</v>
      </c>
      <c r="K9" s="93">
        <v>520</v>
      </c>
    </row>
    <row r="10" spans="1:12" ht="14.5" customHeight="1">
      <c r="A10" s="284" t="s">
        <v>61</v>
      </c>
      <c r="B10" s="284"/>
      <c r="C10" s="284" t="s">
        <v>62</v>
      </c>
      <c r="D10" s="284"/>
      <c r="F10" s="285"/>
      <c r="G10" s="276" t="s">
        <v>63</v>
      </c>
      <c r="H10" s="277"/>
      <c r="I10" s="92" t="s">
        <v>69</v>
      </c>
      <c r="J10" s="92" t="s">
        <v>68</v>
      </c>
      <c r="K10" s="92" t="s">
        <v>58</v>
      </c>
    </row>
    <row r="11" spans="1:12" ht="14.5" customHeight="1">
      <c r="A11" s="284" t="s">
        <v>58</v>
      </c>
      <c r="B11" s="284"/>
      <c r="C11" s="284" t="s">
        <v>66</v>
      </c>
      <c r="D11" s="284"/>
      <c r="F11" s="285"/>
      <c r="G11" s="278"/>
      <c r="H11" s="279"/>
      <c r="I11" s="93">
        <v>160</v>
      </c>
      <c r="J11" s="93">
        <v>110</v>
      </c>
      <c r="K11" s="93">
        <v>520</v>
      </c>
    </row>
    <row r="12" spans="1:12" ht="14.5" customHeight="1">
      <c r="F12" s="272" t="s">
        <v>64</v>
      </c>
      <c r="G12" s="272"/>
      <c r="H12" s="272"/>
      <c r="I12" s="97"/>
      <c r="J12" s="97"/>
      <c r="K12" s="97"/>
      <c r="L12" s="97"/>
    </row>
    <row r="13" spans="1:12" ht="14.5" customHeight="1">
      <c r="F13" s="96"/>
      <c r="G13" s="271"/>
      <c r="H13" s="271"/>
      <c r="I13" s="97"/>
      <c r="J13" s="97"/>
      <c r="K13" s="97"/>
      <c r="L13" s="97"/>
    </row>
    <row r="14" spans="1:12" ht="14.5" customHeight="1">
      <c r="F14" s="273" t="s">
        <v>91</v>
      </c>
      <c r="G14" s="274"/>
      <c r="H14" s="274"/>
      <c r="I14" s="274"/>
      <c r="J14" s="274"/>
      <c r="K14" s="275"/>
      <c r="L14" s="97"/>
    </row>
    <row r="15" spans="1:12" ht="14.5" customHeight="1">
      <c r="F15" s="91" t="s">
        <v>54</v>
      </c>
      <c r="G15" s="282" t="s">
        <v>55</v>
      </c>
      <c r="H15" s="283"/>
      <c r="I15" s="92" t="s">
        <v>56</v>
      </c>
      <c r="J15" s="92" t="s">
        <v>57</v>
      </c>
      <c r="K15" s="92" t="s">
        <v>58</v>
      </c>
    </row>
    <row r="16" spans="1:12" ht="14.5" customHeight="1">
      <c r="F16" s="285" t="s">
        <v>67</v>
      </c>
      <c r="G16" s="285" t="s">
        <v>60</v>
      </c>
      <c r="H16" s="285"/>
      <c r="I16" s="126">
        <v>520</v>
      </c>
      <c r="J16" s="126">
        <v>490</v>
      </c>
      <c r="K16" s="126">
        <v>520</v>
      </c>
    </row>
    <row r="17" spans="6:11" ht="14.5" customHeight="1">
      <c r="F17" s="285"/>
      <c r="G17" s="276" t="s">
        <v>63</v>
      </c>
      <c r="H17" s="277"/>
      <c r="I17" s="92" t="s">
        <v>69</v>
      </c>
      <c r="J17" s="92" t="s">
        <v>68</v>
      </c>
      <c r="K17" s="92" t="s">
        <v>58</v>
      </c>
    </row>
    <row r="18" spans="6:11" ht="14.5" customHeight="1">
      <c r="F18" s="285"/>
      <c r="G18" s="278"/>
      <c r="H18" s="279"/>
      <c r="I18" s="126">
        <v>170</v>
      </c>
      <c r="J18" s="126">
        <v>115</v>
      </c>
      <c r="K18" s="126">
        <v>520</v>
      </c>
    </row>
    <row r="19" spans="6:11" ht="14.5" customHeight="1">
      <c r="F19" s="272" t="s">
        <v>64</v>
      </c>
      <c r="G19" s="272"/>
      <c r="H19" s="272"/>
      <c r="I19" s="127"/>
      <c r="J19" s="127"/>
      <c r="K19" s="127"/>
    </row>
    <row r="20" spans="6:11" ht="14.5" customHeight="1"/>
    <row r="21" spans="6:11" ht="14.5" customHeight="1"/>
    <row r="22" spans="6:11" ht="14.5" customHeight="1"/>
    <row r="23" spans="6:11" ht="14.5" customHeight="1"/>
    <row r="24" spans="6:11" ht="14.5" customHeight="1"/>
    <row r="25" spans="6:11" ht="14.5" customHeight="1"/>
    <row r="26" spans="6:11" ht="14.5" customHeight="1"/>
    <row r="27" spans="6:11" ht="14.5" customHeight="1"/>
    <row r="28" spans="6:11" ht="14.5" customHeight="1"/>
    <row r="29" spans="6:11" ht="14.5" customHeight="1"/>
    <row r="30" spans="6:11" ht="14.5" customHeight="1"/>
    <row r="31" spans="6:11" ht="14.5" customHeight="1"/>
    <row r="32" spans="6:11" ht="14.5" customHeight="1"/>
    <row r="33" spans="13:13" ht="14.5" customHeight="1"/>
    <row r="34" spans="13:13" ht="14.5" customHeight="1"/>
    <row r="35" spans="13:13" ht="14.5" customHeight="1"/>
    <row r="36" spans="13:13" ht="14.5" customHeight="1"/>
    <row r="37" spans="13:13" ht="14.5" customHeight="1"/>
    <row r="38" spans="13:13" ht="14.5" customHeight="1"/>
    <row r="39" spans="13:13" ht="14.5" customHeight="1"/>
    <row r="40" spans="13:13" ht="14.5" customHeight="1"/>
    <row r="41" spans="13:13" ht="14.5" customHeight="1"/>
    <row r="42" spans="13:13" ht="14.5" customHeight="1"/>
    <row r="43" spans="13:13" ht="14.5" customHeight="1"/>
    <row r="44" spans="13:13" ht="14.5" customHeight="1"/>
    <row r="45" spans="13:13" ht="14.5" customHeight="1"/>
    <row r="46" spans="13:13" ht="14.5" customHeight="1">
      <c r="M46"/>
    </row>
    <row r="47" spans="13:13" ht="14.5" customHeight="1"/>
    <row r="48" spans="13:13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</sheetData>
  <mergeCells count="27">
    <mergeCell ref="G15:H15"/>
    <mergeCell ref="F16:F18"/>
    <mergeCell ref="G16:H16"/>
    <mergeCell ref="G17:H18"/>
    <mergeCell ref="F19:H19"/>
    <mergeCell ref="C11:D11"/>
    <mergeCell ref="A3:B3"/>
    <mergeCell ref="H3:I3"/>
    <mergeCell ref="A4:B4"/>
    <mergeCell ref="C4:D4"/>
    <mergeCell ref="H4:I4"/>
    <mergeCell ref="G13:H13"/>
    <mergeCell ref="F12:H12"/>
    <mergeCell ref="F14:K14"/>
    <mergeCell ref="G10:H11"/>
    <mergeCell ref="A7:D7"/>
    <mergeCell ref="A8:B8"/>
    <mergeCell ref="C8:D8"/>
    <mergeCell ref="G8:H8"/>
    <mergeCell ref="A9:B9"/>
    <mergeCell ref="C9:D9"/>
    <mergeCell ref="G9:H9"/>
    <mergeCell ref="A10:B10"/>
    <mergeCell ref="C10:D10"/>
    <mergeCell ref="F9:F11"/>
    <mergeCell ref="F7:K7"/>
    <mergeCell ref="A11:B11"/>
  </mergeCells>
  <phoneticPr fontId="6" type="noConversion"/>
  <conditionalFormatting sqref="C1:C2">
    <cfRule type="containsErrors" dxfId="1" priority="5">
      <formula>ISERROR(C1)</formula>
    </cfRule>
  </conditionalFormatting>
  <conditionalFormatting sqref="E1:H2">
    <cfRule type="cellIs" dxfId="0" priority="1" operator="equal">
      <formula>0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XS</vt:lpstr>
      <vt:lpstr>S</vt:lpstr>
      <vt:lpstr>M</vt:lpstr>
      <vt:lpstr>L</vt:lpstr>
      <vt:lpstr>XL</vt:lpstr>
      <vt:lpstr>Line plan</vt:lpstr>
      <vt:lpstr>Riser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Torsten Siegel</cp:lastModifiedBy>
  <dcterms:created xsi:type="dcterms:W3CDTF">2016-09-12T05:34:55Z</dcterms:created>
  <dcterms:modified xsi:type="dcterms:W3CDTF">2025-04-16T12:02:59Z</dcterms:modified>
</cp:coreProperties>
</file>